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35" windowHeight="11775" firstSheet="1" activeTab="3"/>
  </bookViews>
  <sheets>
    <sheet name="要求清单" sheetId="1" state="hidden" r:id="rId1"/>
    <sheet name="服务要求清单（终版）" sheetId="2" r:id="rId2"/>
    <sheet name="招标限价" sheetId="4" r:id="rId3"/>
    <sheet name="招标清单" sheetId="6" r:id="rId4"/>
    <sheet name="请示格式中清单" sheetId="3" r:id="rId5"/>
  </sheets>
  <definedNames>
    <definedName name="_xlnm._FilterDatabase" localSheetId="0" hidden="1">要求清单!$A$1:$D$26</definedName>
  </definedNames>
  <calcPr calcId="144525"/>
</workbook>
</file>

<file path=xl/sharedStrings.xml><?xml version="1.0" encoding="utf-8"?>
<sst xmlns="http://schemas.openxmlformats.org/spreadsheetml/2006/main" count="387" uniqueCount="114">
  <si>
    <t>花都区商业大道北（二期）地块建设项目2026年度案场物业服务要求清单</t>
  </si>
  <si>
    <t>岗位</t>
  </si>
  <si>
    <t>人数</t>
  </si>
  <si>
    <t>工作职责</t>
  </si>
  <si>
    <t>素质要求</t>
  </si>
  <si>
    <t>管理团队</t>
  </si>
  <si>
    <t>案场片区总监</t>
  </si>
  <si>
    <t>1）负责项目统筹管理工作，完成项目年度经营和管理目标，对项目整体运营情况负责；
2）负责统筹管理治安、消防、客服、工程、保洁等工作对物业管理服务质量体系考核与评审；
3）负责落实公司各类规章制度、决议与检查事项，并按规定向公司反馈过程与结果；
4）负责团队管理，培训、考核、人才梯队培养建设，对工作制度、服务标准及流程的督促、修订负责；
5）负责制定部门工作计划，监督指导计划的完成，组织内部检查，优化工作流；
6）负责客户关系建立与维护工作，提升物业服务品质，营造良好物业服务环境，提升客户满意度；
7）负责与相关部门配合，参与处理政府部门的公关等事务性工作，建设企业品牌形象，
辅助甲方开发建设的全周期工作。</t>
  </si>
  <si>
    <t>1）年龄性别：28-45岁，男/女；
2）身高要求：男175cm以上，女165cm以上；
3）学历要求：大学专科及以上；
4）五年以上大型物业项目负责人管理经验，拥有国企项目
新盘筹开、超大型住宅社区等项目管理经验，熟悉国企流程；
5）职业成熟度高，责任心及管理能力强，熟悉物业法律法规，
拥有优秀团队管理及带教能力，有思考解决问题能力。</t>
  </si>
  <si>
    <t>案场经理</t>
  </si>
  <si>
    <t>1）负责整个营销中心物业人员标准的把控、甲方工作的配合和沟通；
2）根据地产需求，对售楼处装修及软装方案提出建议，制定售场服务方案、接待动线、接待流程、标准、考核制度等，并监督指导相关工作实施；
3）配合地产营销活动，统筹协调地产销售、销售代理等各方关系，并与其保持沟通，建立定期沟通制度，及时处理相关问题；
4）进行分析研究并出具报告，同步针对项目的实际情况进行工作指导；
5）指导建立健全品质管理体系,完善专业管理流程、制度，并督导执行；
6）每月规划与总结，及时向地产现管汇报工作情况并提供相关合理化建议。</t>
  </si>
  <si>
    <t>1）年龄性别：25-45岁，男/女；
2）身高要求：男175cm以上，女165cm以上；
3）学历要求：大学专科及以上；
4）二年以上高端案场负责人经验；
5）职业成熟度高，责任心及管理能力强，
有思考解决问题能力；
6）具备优秀的案场活动服务策划及创新能力，熟悉案场各工作岗位操作流程及服务标准；
7）有丰富操作经验，具备优秀的公共关系处理能力、较强组织、协调和决策能力。</t>
  </si>
  <si>
    <t>管理团队小计</t>
  </si>
  <si>
    <t>秩序维护</t>
  </si>
  <si>
    <t>秩序领班</t>
  </si>
  <si>
    <t>1）组织调度秩序部日常工作，定期对售楼部内进行全面安全风险评估，发现安全隐患，跟踪整改，严防安全事故发生；
2）定期检查秩序部工作的执行情况，及时改进，控制服务质量，妥善处理对现场秩序的投诉、意见及一系列突发情况；
3）制定在重要节假日、重大活动和接待贵宾期间的安全保障工作方案并指挥执行；
4）主动为客户提供个性化服务/增值服务；
5）新员工培训、日常培训工作并做好相关资料存档；
6）负责工程维修沟通协调并跟进整改事宜。</t>
  </si>
  <si>
    <t>1）年龄性别：18-35岁，男；
2）身高要求：178cm以上；
3）学历要求：退伍军人优先/高中；
4）二年以上高端案场秩序负责人经验；
5）形象气质好，无不良嗜好，对客服务意识好。</t>
  </si>
  <si>
    <t>车场礼宾岗</t>
  </si>
  <si>
    <t>1）协调车辆有序停放，倒车入位；
2）下雨雪及烈日天气，车场保安队员提供撑伞服务；
3）引导客户开出停车位，微笑敬礼，目送客户离开；
4）闲时待岗呈标准站姿。</t>
  </si>
  <si>
    <t>1）年龄性别：18-35岁，男；
2）身高要求：178cm以上；
3）一年以上高端案场秩序工作经验；
4）形象气质好，无不良嗜好，对客服务意识好；
5）持有C1机动车驾驶证。</t>
  </si>
  <si>
    <t>秩序夜班岗</t>
  </si>
  <si>
    <t>1）负责项目外围、营销中心及办公区每小时夜班秩序全面巡逻并汇报；
2）检查营销中心门、窗是否关好；如发现门窗、灯光、空调有异常情况立即做相关处理并记录；
3）下班前，检核岗位物品，与白班巡逻岗做工作交接，并记录在《交接记录表》上。</t>
  </si>
  <si>
    <t>1）年龄性别：18-35岁，男；
2）身高要求：178cm以上；
3）一年以上高端案场秩序工作经验；
4）形象气质好，无不良嗜好，对客服务意识好。</t>
  </si>
  <si>
    <t>秩序调休岗</t>
  </si>
  <si>
    <t>秩序维护小计</t>
  </si>
  <si>
    <t>客户服务</t>
  </si>
  <si>
    <t>客服领班</t>
  </si>
  <si>
    <t>1）负责参观单位、企业人员的接待统筹工作，案场客服人员日常工作标准、礼仪的培训工作，督导案场服务岗位业务流程；
2）协助负责案场服务品质提升工作，吧台茶点、饮品等出品质量把控及创新，日常品宣视频拍摄及创新；
3）每日检查各岗位人员的工作状况，督导客服接待工作并提高服务水平，统筹开展相关培训；
4）配合案场经理处理现场突发事件及顾客投诉，负责客服、水吧物资购置、管理等工作；
5）监督检查客服部各项表单及台账记录的填写，并做好分类汇总归档；
6）负责跟进协助监督，收集整理客服满意度调查;定期根据现场及人员情况提出合理的提升建议。</t>
  </si>
  <si>
    <t>1）年龄性别：18-35岁，女；
2）身高要求：165cm以上；
3）学历要求：高中及以上；
4）精通国语、粤语两种语言；
5）二年以上高端案场客服负责人经验；
6）形象气质佳，服务意识好，亲和力强。</t>
  </si>
  <si>
    <t>礼宾咨客岗</t>
  </si>
  <si>
    <r>
      <rPr>
        <sz val="10"/>
        <rFont val="微软雅黑"/>
        <charset val="134"/>
      </rPr>
      <t>1）礼宾咨客负责客户信息登记与判客；
2）当天来访客户数据收集统计及汇报，建立《客户台账》；
3）接送客户至沙盘区参观，通过对讲机告知客服接待岗迎接客户;
4)</t>
    </r>
    <r>
      <rPr>
        <sz val="10"/>
        <rFont val="微软雅黑"/>
        <charset val="134"/>
      </rPr>
      <t xml:space="preserve">  </t>
    </r>
    <r>
      <rPr>
        <sz val="10"/>
        <rFont val="微软雅黑"/>
        <charset val="134"/>
      </rPr>
      <t>关注客户动态，关注特殊群体，及时响应需求。</t>
    </r>
  </si>
  <si>
    <t>1）年龄性别：18-30岁，女；
2）身高要求：165cm以上；
3）学历要求：高中及以上；
4）一年以上高端案场客服经验；
5）形象气质佳，服务意识好，亲和力强。</t>
  </si>
  <si>
    <t>水吧岗</t>
  </si>
  <si>
    <t>1）客户进入后3分钟内主动提供饮品；负责制作出品,了解所提供饮品的特性及制作标准;
2）巡场服务：每10分钟巡场一次，提供续水服务；
3)  遇置业顾问与客户交谈介绍中，采用无声服务；
4）负责洽谈区整体品质，客户离开后3分钟内整理；
5）负责吧台内器具的洗涤保养及使用器具的收集整理和保管工作；
6）会务接待服务；
7）板房接待：二楼板房接待服务。</t>
  </si>
  <si>
    <t>1）年龄性别：18-30岁，女；
2）身高要求：165cm以上；
3）学历要求：高中及以上；
4）一年以上高端案场客服经验，能制作相关饮品；
5）形象气质佳，服务意识好，亲和力强。</t>
  </si>
  <si>
    <t>客服调休岗</t>
  </si>
  <si>
    <t>客户服务小计</t>
  </si>
  <si>
    <t>环境保洁</t>
  </si>
  <si>
    <t>外围保洁岗（兼领班）</t>
  </si>
  <si>
    <t>1）负责停车场、外景、园林小径环境卫生清洁；
2）按照服务礼仪标准接待客户参观。</t>
  </si>
  <si>
    <t>1）年龄要求：55岁以下；
2）身高要求：155cm以上；
3）形象气质好，亲和力强，服务意识好。</t>
  </si>
  <si>
    <t>一楼大厅及卫生间保洁岗</t>
  </si>
  <si>
    <t>1）负责营销中心内环境卫生清洁；
2）销售大厅、卫生间、VIP室、洽谈区、沙盘区等卫生清洁；
3）保洁范围应重点关注：台面、桌面、烟缸、销售资料、地面、座椅、模型玻璃、玻璃门。
对地毯、沙发、全面吸尘1次；沙盘可使用伸缩杆绑定棉花球清洁；夏季在晚班员工离开前10分钟施蚊蝇药；区域内循环清洁。</t>
  </si>
  <si>
    <t>二楼样板房及办公区保洁岗</t>
  </si>
  <si>
    <t>1）负责样板间内环境卫生清洁；热情迎接/送别客户，提供鞋套服务；
2）灯具、挂饰、桌椅、摆件日常擦拭保养；负责巡检样板房整体品质，客户离开后恢复；
3）客户不文明行为礼貌劝阻；
4）负责营销中心办公区保洁卫生服务。</t>
  </si>
  <si>
    <t>实体样板房及看房通道保洁岗</t>
  </si>
  <si>
    <t>1）负责实体样板房及看房通道保洁卫生服务，定期对通道地毯进行吸尘。
2）热情迎接/送别客户，提供鞋套服务；
3）对于实体样板房的灯具、橱柜门窗等日常擦拭保养；负责巡检样板房整体品质，客户离开后恢复；
4）客户不文明行为礼貌劝阻。</t>
  </si>
  <si>
    <t>保洁调休岗</t>
  </si>
  <si>
    <t>环境保洁小计</t>
  </si>
  <si>
    <t>合计</t>
  </si>
  <si>
    <t>花都中轴线八地块一建设项目2026年度案场物业服务人员配置要求</t>
  </si>
  <si>
    <t>1）年龄性别：25-38岁，男/女；
2）身高要求：男175cm以上，女165cm以上；
3）学历要求：大学专科及以上；
4）二年以上高端案场负责人经验；
5）职业成熟度高，责任心及管理能力强，
有思考解决问题能力；
6）具备优秀的案场活动服务策划及创新能力，熟悉案场各工作岗位操作流程及服务标准；
7）有丰富操作经验，具备优秀的公共关系处理能力、较强组织、协调和决策能力。</t>
  </si>
  <si>
    <t>秩序形象岗</t>
  </si>
  <si>
    <t>1）项目对外形象展示，为过往车辆/人员提供礼宾服务；
2）为来访客户提供开关车门、撑伞等礼宾服务；
3）门前遇客户咨询，应予以热情答复；
4）负责项目大门周边品质和秩序，如有需要为来访客户开关大门；
5）掌握项目的基础知识，便于回答宾客的询问；
6）熟悉案场设施设备的使用及各项突发事件的处理工作；
7）实体板房来访人员核实进出。</t>
  </si>
  <si>
    <t xml:space="preserve">1）年龄性别：18-30岁，男；
2）身高要求：178cm以上；
3）一年以上高端案场秩序工作经验；
4）形象气质好，无不良嗜好，对客服务意识好；
</t>
  </si>
  <si>
    <t>1）年龄性别：18-30岁，男；
2）身高要求：178cm以上；
3）一年以上高端案场秩序工作经验；
4）形象气质好，无不良嗜好，对客服务意识好；
5）持有C1机动车驾驶证。</t>
  </si>
  <si>
    <t>1）年龄性别：18-38岁，男；
2）身高要求：178cm以上；
3）一年以上高端案场秩序工作经验；
4）形象气质好，无不良嗜好，对客服务意识好。</t>
  </si>
  <si>
    <t>1）人员调换休和机动岗。</t>
  </si>
  <si>
    <t>1）年龄性别：18-30岁，男；
2）身高要求：178cm以上；
3）一年以上高端案场秩序工作经验；
4）形象气质好，无不良嗜好，对客服务意识好。</t>
  </si>
  <si>
    <t>1）礼宾咨客负责客户信息登记与判客；
2）当天来访客户数据收集统计及汇报，建立《客户台账》；
3）接送客户至沙盘区参观，通过对讲机告知客服接待岗迎接客户;
4) 关注客户动态，关注特殊群体，及时响应需求。</t>
  </si>
  <si>
    <t>茶艺师</t>
  </si>
  <si>
    <t>1）客户进入后3分钟内主动提供饮品；负责制作出品,了解所提供饮品的特性及制作标准;
2）巡场服务：每10分钟巡场一次，提供续水服务；
3)遇置业顾问与客户交谈介绍中，采用无声服务；
4）负责洽谈区整体品质，客户离开后3分钟内整理；
5）负责吧台内器具的洗涤保养及使用器具的收集整理和保管工作；
6）会务接待服务；
7）VIP室及贵宾接待：负责相关茶饮制作服务。</t>
  </si>
  <si>
    <t>1）年龄性别：18-30岁，女；
2）身高要求：165cm以上；
3）学历及资质要求：高中及以上，拥有相关技能资质证书；
4）一年以上高端案场客服经验，能制作相关饮品；
5）形象气质佳，服务意识好，亲和力强。</t>
  </si>
  <si>
    <t>咖啡师岗</t>
  </si>
  <si>
    <t>1）负责案场水吧咖啡区制作出品,提供日常咖啡出品及特调饮品，满足客户点单需求;
2）保持负责岗位区域整洁卫生，对咖啡机等设备负责清洁和保养；
3)  定期检查咖啡豆、牛奶等原料的库存，及时进行盘点及申购，确保物资管理；</t>
  </si>
  <si>
    <t>1）年龄性别：18-30岁，男/女；
2）身高要求：男175cm以上，女165cm以上；
3）学历要求：高中及以上；
4）精通国语、粤语两种语言；
5）一年以上咖啡师经验，熟练掌握咖啡制作、拉花和特调饮品等。</t>
  </si>
  <si>
    <t>环境领班</t>
  </si>
  <si>
    <t>1）负责展示区整体卫生清洁；
2）日检查各岗位人员的工作状况，督导卫生保洁工作并提高服务水平，统筹开展相关培训；
3）兼任卫生间、化粪池清洁相关工作。</t>
  </si>
  <si>
    <t>1）年龄要求：58岁以下；
2）身高要求：152cm以上；
3）形象气质好，亲和力强，服务意识好。
4）有2年以上高端物业保洁管理或家政服务经验。</t>
  </si>
  <si>
    <t>外围保洁岗</t>
  </si>
  <si>
    <t>1）年龄要求：58岁以下；
2）身高要求：152cm以上；
3）形象气质好，亲和力强，服务意识好。</t>
  </si>
  <si>
    <t>会所岗位</t>
  </si>
  <si>
    <t>样板间保洁</t>
  </si>
  <si>
    <t>保洁调休机动岗</t>
  </si>
  <si>
    <t>工程维修</t>
  </si>
  <si>
    <t>工程维修岗</t>
  </si>
  <si>
    <t>1）对供水、供电、弱电、监控、智能化等设备的计划性检修；
2）巡检、保养和维修营销中心及外围各类公共设施；
3）紧急维修五分钟内需到场处理。
4）对秩序领班及秩序队员定期培训现场主要设备开关及简单维修专业培训，保证休息可顶岗。</t>
  </si>
  <si>
    <t>1）45岁以下，男；
2）170cm以上；
3）工程维修三年以上经验；
4）持高压/低压操作或电工作业（维修安装）等相关证书。</t>
  </si>
  <si>
    <t>工程维修小计</t>
  </si>
  <si>
    <t>花都中轴线八地块一建设项目2026年度案场物业服务招标清单</t>
  </si>
  <si>
    <t>月度服务费单价最高限价
（元/月）</t>
  </si>
  <si>
    <t>税率
（%）</t>
  </si>
  <si>
    <t>岗位月度服务费单价报价
（元/月）</t>
  </si>
  <si>
    <t>岗位月度总费用
（元）</t>
  </si>
  <si>
    <t>服务期限
（月）</t>
  </si>
  <si>
    <t>岗位年度总费用
（元）</t>
  </si>
  <si>
    <t>/</t>
  </si>
  <si>
    <t>职位</t>
  </si>
  <si>
    <t>负责区域</t>
  </si>
  <si>
    <t>物业管理岗</t>
  </si>
  <si>
    <t>负责整个营销中心物业人员工作把控，甲方工作的配合和沟通等工作。</t>
  </si>
  <si>
    <t>秩序维护岗</t>
  </si>
  <si>
    <t>负责协调秩序维护岗全部工作以及甲方安排的其他工作区域</t>
  </si>
  <si>
    <t>负责一楼停车场区域协调车辆有序停放，倒车入位等工作，轮岗制</t>
  </si>
  <si>
    <t>负责项目外围、营销中心及办公区每小时夜班秩序全面巡逻并汇报</t>
  </si>
  <si>
    <t>负责秩序维护岗各岗位补位工作</t>
  </si>
  <si>
    <t>项目对外形象展示，负责为过往车辆/人员提供礼宾服务；</t>
  </si>
  <si>
    <t>客户服务岗</t>
  </si>
  <si>
    <t>负责营销中心现场一楼二楼服务接待工作并协调客户服务岗全部工作</t>
  </si>
  <si>
    <t>负责营销中心一楼前台、沙盘区域接待工作</t>
  </si>
  <si>
    <t>负责水吧台、全部会议室、洽谈区服务接待工作</t>
  </si>
  <si>
    <t>负责会务服务、VIP室及贵宾接待：负责相关茶饮制作服务。</t>
  </si>
  <si>
    <t>咖啡师</t>
  </si>
  <si>
    <t>负责案场水吧咖啡区制作出品,提供日常咖啡出品及特调饮品，满足客户点单需求;</t>
  </si>
  <si>
    <t>负责客户服务各岗位补位工作</t>
  </si>
  <si>
    <t>负责制定保洁工作计划、协调环境保洁全部工作</t>
  </si>
  <si>
    <t>负责营销中心外围展示区、停车场等区域工作</t>
  </si>
  <si>
    <t>样板间岗位</t>
  </si>
  <si>
    <t>负责实体样板间区域环境卫生清洁工作</t>
  </si>
  <si>
    <t>会所岗保洁</t>
  </si>
  <si>
    <t>负责营销中心会所区域环境卫生清洁工作</t>
  </si>
  <si>
    <t>负责环境保洁各岗位补位工作</t>
  </si>
  <si>
    <t>负责营销中心供水、供电、弱电、监控、智能化等设备的计划性检修。</t>
  </si>
  <si>
    <t>物业服务人员总计</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</si>
</sst>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theme="1"/>
      <name val="宋体"/>
      <charset val="134"/>
      <scheme val="minor"/>
    </font>
    <font>
      <sz val="11"/>
      <name val="宋体"/>
      <charset val="134"/>
    </font>
    <font>
      <sz val="12"/>
      <name val="宋体"/>
      <charset val="134"/>
    </font>
    <font>
      <sz val="16"/>
      <name val="仿宋_GB2312"/>
      <charset val="134"/>
    </font>
    <font>
      <sz val="16"/>
      <name val="宋体"/>
      <charset val="134"/>
    </font>
    <font>
      <b/>
      <sz val="16"/>
      <name val="仿宋_GB2312"/>
      <charset val="134"/>
    </font>
    <font>
      <b/>
      <sz val="16"/>
      <name val="宋体"/>
      <charset val="134"/>
    </font>
    <font>
      <b/>
      <sz val="16"/>
      <color theme="1"/>
      <name val="仿宋_GB2312"/>
      <charset val="134"/>
    </font>
    <font>
      <sz val="14"/>
      <name val="仿宋_GB2312"/>
      <charset val="134"/>
    </font>
    <font>
      <sz val="14"/>
      <color theme="0"/>
      <name val="仿宋_GB2312"/>
      <charset val="134"/>
    </font>
    <font>
      <b/>
      <sz val="22"/>
      <name val="仿宋_GB2312"/>
      <charset val="134"/>
    </font>
    <font>
      <sz val="10"/>
      <name val="微软雅黑"/>
      <charset val="134"/>
    </font>
    <font>
      <b/>
      <sz val="14"/>
      <name val="微软雅黑"/>
      <charset val="134"/>
    </font>
    <font>
      <b/>
      <sz val="10"/>
      <name val="微软雅黑"/>
      <charset val="134"/>
    </font>
    <font>
      <b/>
      <sz val="10"/>
      <color theme="1"/>
      <name val="微软雅黑"/>
      <charset val="134"/>
    </font>
    <font>
      <b/>
      <sz val="11"/>
      <color theme="1"/>
      <name val="微软雅黑"/>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bgColor indexed="64"/>
      </patternFill>
    </fill>
    <fill>
      <patternFill patternType="solid">
        <fgColor theme="5" tint="0.399914548173467"/>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2" fontId="0" fillId="0" borderId="0" applyFont="0" applyFill="0" applyBorder="0" applyAlignment="0" applyProtection="0">
      <alignment vertical="center"/>
    </xf>
    <xf numFmtId="0" fontId="16" fillId="4" borderId="0" applyNumberFormat="0" applyBorder="0" applyAlignment="0" applyProtection="0">
      <alignment vertical="center"/>
    </xf>
    <xf numFmtId="0" fontId="17" fillId="5"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6" fillId="6" borderId="0" applyNumberFormat="0" applyBorder="0" applyAlignment="0" applyProtection="0">
      <alignment vertical="center"/>
    </xf>
    <xf numFmtId="0" fontId="18" fillId="7" borderId="0" applyNumberFormat="0" applyBorder="0" applyAlignment="0" applyProtection="0">
      <alignment vertical="center"/>
    </xf>
    <xf numFmtId="43" fontId="0" fillId="0" borderId="0" applyFont="0" applyFill="0" applyBorder="0" applyAlignment="0" applyProtection="0">
      <alignment vertical="center"/>
    </xf>
    <xf numFmtId="0" fontId="19" fillId="8" borderId="0" applyNumberFormat="0" applyBorder="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0" fillId="9" borderId="9" applyNumberFormat="0" applyFont="0" applyAlignment="0" applyProtection="0">
      <alignment vertical="center"/>
    </xf>
    <xf numFmtId="0" fontId="19" fillId="10" borderId="0" applyNumberFormat="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0" applyNumberFormat="0" applyFill="0" applyAlignment="0" applyProtection="0">
      <alignment vertical="center"/>
    </xf>
    <xf numFmtId="0" fontId="27" fillId="0" borderId="10" applyNumberFormat="0" applyFill="0" applyAlignment="0" applyProtection="0">
      <alignment vertical="center"/>
    </xf>
    <xf numFmtId="0" fontId="19" fillId="11" borderId="0" applyNumberFormat="0" applyBorder="0" applyAlignment="0" applyProtection="0">
      <alignment vertical="center"/>
    </xf>
    <xf numFmtId="0" fontId="22" fillId="0" borderId="11" applyNumberFormat="0" applyFill="0" applyAlignment="0" applyProtection="0">
      <alignment vertical="center"/>
    </xf>
    <xf numFmtId="0" fontId="19" fillId="12" borderId="0" applyNumberFormat="0" applyBorder="0" applyAlignment="0" applyProtection="0">
      <alignment vertical="center"/>
    </xf>
    <xf numFmtId="0" fontId="28" fillId="13" borderId="12" applyNumberFormat="0" applyAlignment="0" applyProtection="0">
      <alignment vertical="center"/>
    </xf>
    <xf numFmtId="0" fontId="29" fillId="13" borderId="8" applyNumberFormat="0" applyAlignment="0" applyProtection="0">
      <alignment vertical="center"/>
    </xf>
    <xf numFmtId="0" fontId="30" fillId="14" borderId="13" applyNumberFormat="0" applyAlignment="0" applyProtection="0">
      <alignment vertical="center"/>
    </xf>
    <xf numFmtId="0" fontId="16" fillId="15" borderId="0" applyNumberFormat="0" applyBorder="0" applyAlignment="0" applyProtection="0">
      <alignment vertical="center"/>
    </xf>
    <xf numFmtId="0" fontId="19" fillId="16" borderId="0" applyNumberFormat="0" applyBorder="0" applyAlignment="0" applyProtection="0">
      <alignment vertical="center"/>
    </xf>
    <xf numFmtId="0" fontId="31" fillId="0" borderId="14" applyNumberFormat="0" applyFill="0" applyAlignment="0" applyProtection="0">
      <alignment vertical="center"/>
    </xf>
    <xf numFmtId="0" fontId="32" fillId="0" borderId="15" applyNumberFormat="0" applyFill="0" applyAlignment="0" applyProtection="0">
      <alignment vertical="center"/>
    </xf>
    <xf numFmtId="0" fontId="33" fillId="17" borderId="0" applyNumberFormat="0" applyBorder="0" applyAlignment="0" applyProtection="0">
      <alignment vertical="center"/>
    </xf>
    <xf numFmtId="0" fontId="34" fillId="18" borderId="0" applyNumberFormat="0" applyBorder="0" applyAlignment="0" applyProtection="0">
      <alignment vertical="center"/>
    </xf>
    <xf numFmtId="0" fontId="16" fillId="19" borderId="0" applyNumberFormat="0" applyBorder="0" applyAlignment="0" applyProtection="0">
      <alignment vertical="center"/>
    </xf>
    <xf numFmtId="0" fontId="19" fillId="20" borderId="0" applyNumberFormat="0" applyBorder="0" applyAlignment="0" applyProtection="0">
      <alignment vertical="center"/>
    </xf>
    <xf numFmtId="0" fontId="16" fillId="21" borderId="0" applyNumberFormat="0" applyBorder="0" applyAlignment="0" applyProtection="0">
      <alignment vertical="center"/>
    </xf>
    <xf numFmtId="0" fontId="16"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9" fillId="25" borderId="0" applyNumberFormat="0" applyBorder="0" applyAlignment="0" applyProtection="0">
      <alignment vertical="center"/>
    </xf>
    <xf numFmtId="0" fontId="19" fillId="26" borderId="0" applyNumberFormat="0" applyBorder="0" applyAlignment="0" applyProtection="0">
      <alignment vertical="center"/>
    </xf>
    <xf numFmtId="0" fontId="16" fillId="27" borderId="0" applyNumberFormat="0" applyBorder="0" applyAlignment="0" applyProtection="0">
      <alignment vertical="center"/>
    </xf>
    <xf numFmtId="0" fontId="16" fillId="28" borderId="0" applyNumberFormat="0" applyBorder="0" applyAlignment="0" applyProtection="0">
      <alignment vertical="center"/>
    </xf>
    <xf numFmtId="0" fontId="19" fillId="29" borderId="0" applyNumberFormat="0" applyBorder="0" applyAlignment="0" applyProtection="0">
      <alignment vertical="center"/>
    </xf>
    <xf numFmtId="0" fontId="16" fillId="30" borderId="0" applyNumberFormat="0" applyBorder="0" applyAlignment="0" applyProtection="0">
      <alignment vertical="center"/>
    </xf>
    <xf numFmtId="0" fontId="19" fillId="31" borderId="0" applyNumberFormat="0" applyBorder="0" applyAlignment="0" applyProtection="0">
      <alignment vertical="center"/>
    </xf>
    <xf numFmtId="0" fontId="19" fillId="32" borderId="0" applyNumberFormat="0" applyBorder="0" applyAlignment="0" applyProtection="0">
      <alignment vertical="center"/>
    </xf>
    <xf numFmtId="0" fontId="16" fillId="33" borderId="0" applyNumberFormat="0" applyBorder="0" applyAlignment="0" applyProtection="0">
      <alignment vertical="center"/>
    </xf>
    <xf numFmtId="0" fontId="19" fillId="34" borderId="0" applyNumberFormat="0" applyBorder="0" applyAlignment="0" applyProtection="0">
      <alignment vertical="center"/>
    </xf>
  </cellStyleXfs>
  <cellXfs count="58">
    <xf numFmtId="0" fontId="0" fillId="0" borderId="0" xfId="0">
      <alignment vertical="center"/>
    </xf>
    <xf numFmtId="0" fontId="0" fillId="0" borderId="0" xfId="0" applyFill="1" applyAlignment="1">
      <alignment vertical="center"/>
    </xf>
    <xf numFmtId="0" fontId="0" fillId="0" borderId="1" xfId="0" applyFill="1" applyBorder="1" applyAlignment="1">
      <alignment horizontal="center" vertical="center"/>
    </xf>
    <xf numFmtId="0" fontId="0" fillId="0" borderId="2" xfId="0" applyFill="1" applyBorder="1" applyAlignment="1">
      <alignment horizontal="center" vertical="center"/>
    </xf>
    <xf numFmtId="0" fontId="0" fillId="0" borderId="2" xfId="0" applyFill="1" applyBorder="1" applyAlignment="1">
      <alignment horizontal="center" vertical="center" wrapText="1"/>
    </xf>
    <xf numFmtId="0" fontId="0" fillId="0" borderId="3" xfId="0" applyFill="1" applyBorder="1" applyAlignment="1">
      <alignment horizontal="center" vertical="center"/>
    </xf>
    <xf numFmtId="0" fontId="0" fillId="0" borderId="3" xfId="0" applyFill="1" applyBorder="1" applyAlignment="1">
      <alignment horizontal="center" vertical="center" wrapText="1"/>
    </xf>
    <xf numFmtId="0" fontId="0" fillId="0" borderId="1" xfId="0" applyFill="1" applyBorder="1" applyAlignment="1">
      <alignment horizontal="center" vertical="center" wrapText="1"/>
    </xf>
    <xf numFmtId="0" fontId="0" fillId="0" borderId="4" xfId="0" applyFill="1" applyBorder="1" applyAlignment="1">
      <alignment horizontal="center" vertical="center"/>
    </xf>
    <xf numFmtId="0" fontId="0" fillId="0" borderId="5" xfId="0" applyFill="1" applyBorder="1" applyAlignment="1">
      <alignment horizontal="center" vertical="center"/>
    </xf>
    <xf numFmtId="0" fontId="0" fillId="0" borderId="6" xfId="0"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0" fillId="0" borderId="1" xfId="0" applyFill="1" applyBorder="1" applyAlignment="1">
      <alignment vertical="center"/>
    </xf>
    <xf numFmtId="0" fontId="3" fillId="2" borderId="0" xfId="0" applyFont="1" applyFill="1" applyAlignment="1">
      <alignment horizontal="center" vertical="center"/>
    </xf>
    <xf numFmtId="0" fontId="3" fillId="0" borderId="0" xfId="0" applyFont="1" applyFill="1" applyAlignment="1">
      <alignment horizontal="center" vertical="center"/>
    </xf>
    <xf numFmtId="0" fontId="3" fillId="0" borderId="0" xfId="0" applyFont="1" applyFill="1" applyAlignment="1">
      <alignment horizontal="left" vertical="center"/>
    </xf>
    <xf numFmtId="0" fontId="3" fillId="2" borderId="0" xfId="0" applyFont="1" applyFill="1" applyAlignment="1">
      <alignment horizontal="left" vertical="center"/>
    </xf>
    <xf numFmtId="0" fontId="4" fillId="2" borderId="0" xfId="0" applyFont="1" applyFill="1" applyAlignment="1">
      <alignment horizontal="center" vertical="center"/>
    </xf>
    <xf numFmtId="0" fontId="5" fillId="3" borderId="1" xfId="0" applyFont="1" applyFill="1" applyBorder="1" applyAlignment="1">
      <alignment horizontal="center" vertical="center"/>
    </xf>
    <xf numFmtId="0" fontId="6" fillId="3"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3" fillId="0" borderId="0" xfId="0" applyFont="1" applyFill="1" applyAlignment="1">
      <alignment horizontal="center" vertical="center" wrapText="1"/>
    </xf>
    <xf numFmtId="0" fontId="8" fillId="2" borderId="0" xfId="0" applyFont="1" applyFill="1" applyAlignment="1">
      <alignment horizontal="center" vertical="center"/>
    </xf>
    <xf numFmtId="0" fontId="8" fillId="0" borderId="0" xfId="0" applyFont="1" applyFill="1" applyAlignment="1">
      <alignment horizontal="center" vertical="center"/>
    </xf>
    <xf numFmtId="0" fontId="8" fillId="0" borderId="0" xfId="0" applyFont="1" applyFill="1" applyAlignment="1">
      <alignment horizontal="left" vertical="center"/>
    </xf>
    <xf numFmtId="0" fontId="8" fillId="2" borderId="0" xfId="0" applyFont="1" applyFill="1" applyAlignment="1">
      <alignment horizontal="left" vertical="center"/>
    </xf>
    <xf numFmtId="0" fontId="9" fillId="0" borderId="0" xfId="0" applyFont="1" applyFill="1" applyAlignment="1">
      <alignment horizontal="center" vertical="center"/>
    </xf>
    <xf numFmtId="0" fontId="10" fillId="3" borderId="1" xfId="0" applyFont="1" applyFill="1" applyBorder="1" applyAlignment="1">
      <alignment horizontal="center" vertical="center"/>
    </xf>
    <xf numFmtId="0" fontId="5" fillId="0" borderId="5"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8" fillId="0" borderId="0" xfId="0" applyFont="1" applyFill="1" applyAlignment="1">
      <alignment horizontal="center" vertical="center" wrapText="1"/>
    </xf>
    <xf numFmtId="0" fontId="11" fillId="0" borderId="0" xfId="0" applyFont="1" applyFill="1" applyAlignment="1">
      <alignment horizontal="center" vertical="center"/>
    </xf>
    <xf numFmtId="0" fontId="11" fillId="0" borderId="0" xfId="0" applyFont="1" applyFill="1" applyAlignment="1">
      <alignment horizontal="left" vertical="center"/>
    </xf>
    <xf numFmtId="0" fontId="11" fillId="2" borderId="0" xfId="0" applyFont="1" applyFill="1" applyAlignment="1">
      <alignment horizontal="center" vertical="center"/>
    </xf>
    <xf numFmtId="0" fontId="11" fillId="2" borderId="0" xfId="0" applyFont="1" applyFill="1" applyAlignment="1">
      <alignment horizontal="left" vertical="center"/>
    </xf>
    <xf numFmtId="0" fontId="12" fillId="3" borderId="1" xfId="0" applyFont="1" applyFill="1" applyBorder="1" applyAlignment="1">
      <alignment horizontal="center" vertical="center"/>
    </xf>
    <xf numFmtId="0" fontId="13" fillId="0" borderId="1"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7"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0" xfId="0" applyFont="1" applyFill="1" applyAlignment="1">
      <alignment horizontal="center" vertical="center" wrapText="1"/>
    </xf>
    <xf numFmtId="0" fontId="11" fillId="0" borderId="1" xfId="0" applyFont="1" applyFill="1" applyBorder="1" applyAlignment="1">
      <alignment horizontal="center" vertical="center"/>
    </xf>
    <xf numFmtId="0" fontId="11" fillId="0" borderId="1" xfId="0" applyFont="1" applyFill="1" applyBorder="1" applyAlignment="1">
      <alignment vertical="center" wrapText="1"/>
    </xf>
    <xf numFmtId="0" fontId="14" fillId="0" borderId="1" xfId="0" applyFont="1" applyFill="1" applyBorder="1" applyAlignment="1">
      <alignment horizontal="center" vertical="center" wrapText="1"/>
    </xf>
    <xf numFmtId="0" fontId="15" fillId="0" borderId="1" xfId="0"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pageSetUpPr fitToPage="1"/>
  </sheetPr>
  <dimension ref="A1:E26"/>
  <sheetViews>
    <sheetView zoomScale="101" zoomScaleNormal="101" workbookViewId="0">
      <pane ySplit="1" topLeftCell="A2" activePane="bottomLeft" state="frozen"/>
      <selection/>
      <selection pane="bottomLeft" activeCell="A3" sqref="A3:D3"/>
    </sheetView>
  </sheetViews>
  <sheetFormatPr defaultColWidth="9.64166666666667" defaultRowHeight="16.5" outlineLevelCol="4"/>
  <cols>
    <col min="1" max="1" width="25.25" style="44" customWidth="1"/>
    <col min="2" max="2" width="4.875" style="44" customWidth="1"/>
    <col min="3" max="3" width="83.625" style="45" customWidth="1"/>
    <col min="4" max="4" width="50.875" style="45" customWidth="1"/>
    <col min="5" max="16384" width="9" style="44"/>
  </cols>
  <sheetData>
    <row r="1" ht="30" customHeight="1" spans="1:4">
      <c r="A1" s="46" t="s">
        <v>0</v>
      </c>
      <c r="B1" s="46"/>
      <c r="C1" s="46"/>
      <c r="D1" s="46"/>
    </row>
    <row r="2" s="42" customFormat="1" ht="30" customHeight="1" outlineLevel="1" spans="1:4">
      <c r="A2" s="47" t="s">
        <v>1</v>
      </c>
      <c r="B2" s="47" t="s">
        <v>2</v>
      </c>
      <c r="C2" s="47" t="s">
        <v>3</v>
      </c>
      <c r="D2" s="47" t="s">
        <v>4</v>
      </c>
    </row>
    <row r="3" s="43" customFormat="1" ht="30" customHeight="1" outlineLevel="1" spans="1:4">
      <c r="A3" s="48" t="s">
        <v>5</v>
      </c>
      <c r="B3" s="49"/>
      <c r="C3" s="49"/>
      <c r="D3" s="50"/>
    </row>
    <row r="4" s="43" customFormat="1" ht="146" customHeight="1" outlineLevel="1" spans="1:4">
      <c r="A4" s="47" t="s">
        <v>6</v>
      </c>
      <c r="B4" s="51">
        <v>1</v>
      </c>
      <c r="C4" s="52" t="s">
        <v>7</v>
      </c>
      <c r="D4" s="52" t="s">
        <v>8</v>
      </c>
    </row>
    <row r="5" s="42" customFormat="1" ht="158" customHeight="1" outlineLevel="1" spans="1:5">
      <c r="A5" s="47" t="s">
        <v>9</v>
      </c>
      <c r="B5" s="51">
        <v>1</v>
      </c>
      <c r="C5" s="52" t="s">
        <v>10</v>
      </c>
      <c r="D5" s="52" t="s">
        <v>11</v>
      </c>
      <c r="E5" s="53"/>
    </row>
    <row r="6" s="42" customFormat="1" ht="30" customHeight="1" outlineLevel="1" spans="1:4">
      <c r="A6" s="47" t="s">
        <v>12</v>
      </c>
      <c r="B6" s="51">
        <f>SUM(B4:B5)</f>
        <v>2</v>
      </c>
      <c r="C6" s="52"/>
      <c r="D6" s="52"/>
    </row>
    <row r="7" s="42" customFormat="1" ht="30" customHeight="1" outlineLevel="1" spans="1:4">
      <c r="A7" s="48" t="s">
        <v>13</v>
      </c>
      <c r="B7" s="49"/>
      <c r="C7" s="49"/>
      <c r="D7" s="50"/>
    </row>
    <row r="8" s="42" customFormat="1" ht="116" customHeight="1" outlineLevel="1" spans="1:4">
      <c r="A8" s="47" t="s">
        <v>14</v>
      </c>
      <c r="B8" s="51">
        <v>1</v>
      </c>
      <c r="C8" s="52" t="s">
        <v>15</v>
      </c>
      <c r="D8" s="52" t="s">
        <v>16</v>
      </c>
    </row>
    <row r="9" s="42" customFormat="1" ht="85" customHeight="1" outlineLevel="1" spans="1:4">
      <c r="A9" s="47" t="s">
        <v>17</v>
      </c>
      <c r="B9" s="51">
        <v>2</v>
      </c>
      <c r="C9" s="52" t="s">
        <v>18</v>
      </c>
      <c r="D9" s="52" t="s">
        <v>19</v>
      </c>
    </row>
    <row r="10" s="42" customFormat="1" ht="68" customHeight="1" outlineLevel="1" spans="1:4">
      <c r="A10" s="47" t="s">
        <v>20</v>
      </c>
      <c r="B10" s="51">
        <v>1</v>
      </c>
      <c r="C10" s="52" t="s">
        <v>21</v>
      </c>
      <c r="D10" s="52" t="s">
        <v>22</v>
      </c>
    </row>
    <row r="11" s="42" customFormat="1" ht="66" outlineLevel="1" spans="1:4">
      <c r="A11" s="47" t="s">
        <v>23</v>
      </c>
      <c r="B11" s="51">
        <v>1</v>
      </c>
      <c r="C11" s="52"/>
      <c r="D11" s="52" t="s">
        <v>22</v>
      </c>
    </row>
    <row r="12" s="42" customFormat="1" ht="30" customHeight="1" outlineLevel="1" spans="1:4">
      <c r="A12" s="47" t="s">
        <v>24</v>
      </c>
      <c r="B12" s="51">
        <f>SUM(B8:B11)</f>
        <v>5</v>
      </c>
      <c r="C12" s="52"/>
      <c r="D12" s="52"/>
    </row>
    <row r="13" s="42" customFormat="1" ht="30" customHeight="1" outlineLevel="1" spans="1:4">
      <c r="A13" s="48" t="s">
        <v>25</v>
      </c>
      <c r="B13" s="49"/>
      <c r="C13" s="49"/>
      <c r="D13" s="50"/>
    </row>
    <row r="14" s="42" customFormat="1" ht="124" customHeight="1" outlineLevel="1" spans="1:4">
      <c r="A14" s="47" t="s">
        <v>26</v>
      </c>
      <c r="B14" s="51">
        <v>1</v>
      </c>
      <c r="C14" s="52" t="s">
        <v>27</v>
      </c>
      <c r="D14" s="52" t="s">
        <v>28</v>
      </c>
    </row>
    <row r="15" s="42" customFormat="1" ht="81" customHeight="1" outlineLevel="1" spans="1:4">
      <c r="A15" s="47" t="s">
        <v>29</v>
      </c>
      <c r="B15" s="51">
        <v>2</v>
      </c>
      <c r="C15" s="52" t="s">
        <v>30</v>
      </c>
      <c r="D15" s="52" t="s">
        <v>31</v>
      </c>
    </row>
    <row r="16" s="42" customFormat="1" ht="110" customHeight="1" outlineLevel="1" spans="1:4">
      <c r="A16" s="47" t="s">
        <v>32</v>
      </c>
      <c r="B16" s="51">
        <v>2</v>
      </c>
      <c r="C16" s="52" t="s">
        <v>33</v>
      </c>
      <c r="D16" s="52" t="s">
        <v>34</v>
      </c>
    </row>
    <row r="17" s="42" customFormat="1" ht="82.5" outlineLevel="1" spans="1:4">
      <c r="A17" s="47" t="s">
        <v>35</v>
      </c>
      <c r="B17" s="51">
        <v>1</v>
      </c>
      <c r="C17" s="52"/>
      <c r="D17" s="52" t="s">
        <v>31</v>
      </c>
    </row>
    <row r="18" s="42" customFormat="1" ht="30" customHeight="1" outlineLevel="1" spans="1:4">
      <c r="A18" s="47" t="s">
        <v>36</v>
      </c>
      <c r="B18" s="54">
        <f>SUM(B14:B17)</f>
        <v>6</v>
      </c>
      <c r="C18" s="52"/>
      <c r="D18" s="55"/>
    </row>
    <row r="19" s="42" customFormat="1" ht="30" customHeight="1" outlineLevel="1" spans="1:4">
      <c r="A19" s="48" t="s">
        <v>37</v>
      </c>
      <c r="B19" s="49"/>
      <c r="C19" s="49"/>
      <c r="D19" s="50"/>
    </row>
    <row r="20" s="42" customFormat="1" ht="54" customHeight="1" outlineLevel="1" spans="1:4">
      <c r="A20" s="47" t="s">
        <v>38</v>
      </c>
      <c r="B20" s="54">
        <v>1</v>
      </c>
      <c r="C20" s="52" t="s">
        <v>39</v>
      </c>
      <c r="D20" s="55" t="s">
        <v>40</v>
      </c>
    </row>
    <row r="21" s="42" customFormat="1" ht="85" customHeight="1" outlineLevel="1" spans="1:4">
      <c r="A21" s="47" t="s">
        <v>41</v>
      </c>
      <c r="B21" s="51">
        <v>1</v>
      </c>
      <c r="C21" s="55" t="s">
        <v>42</v>
      </c>
      <c r="D21" s="55" t="s">
        <v>40</v>
      </c>
    </row>
    <row r="22" s="42" customFormat="1" ht="71" customHeight="1" outlineLevel="1" spans="1:4">
      <c r="A22" s="47" t="s">
        <v>43</v>
      </c>
      <c r="B22" s="54">
        <v>1</v>
      </c>
      <c r="C22" s="52" t="s">
        <v>44</v>
      </c>
      <c r="D22" s="55" t="s">
        <v>40</v>
      </c>
    </row>
    <row r="23" s="42" customFormat="1" ht="69" customHeight="1" outlineLevel="1" spans="1:4">
      <c r="A23" s="47" t="s">
        <v>45</v>
      </c>
      <c r="B23" s="54">
        <v>1</v>
      </c>
      <c r="C23" s="52" t="s">
        <v>46</v>
      </c>
      <c r="D23" s="55" t="s">
        <v>40</v>
      </c>
    </row>
    <row r="24" s="42" customFormat="1" ht="49" customHeight="1" outlineLevel="1" spans="1:4">
      <c r="A24" s="47" t="s">
        <v>47</v>
      </c>
      <c r="B24" s="54">
        <v>1</v>
      </c>
      <c r="C24" s="52"/>
      <c r="D24" s="55" t="s">
        <v>40</v>
      </c>
    </row>
    <row r="25" s="42" customFormat="1" ht="30" customHeight="1" spans="1:4">
      <c r="A25" s="56" t="s">
        <v>48</v>
      </c>
      <c r="B25" s="57">
        <f>SUM(B20:B24)</f>
        <v>5</v>
      </c>
      <c r="C25" s="52"/>
      <c r="D25" s="52"/>
    </row>
    <row r="26" s="42" customFormat="1" ht="30" customHeight="1" spans="1:4">
      <c r="A26" s="56" t="s">
        <v>49</v>
      </c>
      <c r="B26" s="57">
        <f>B6+B12+B18+B25</f>
        <v>18</v>
      </c>
      <c r="C26" s="52"/>
      <c r="D26" s="52"/>
    </row>
  </sheetData>
  <autoFilter ref="A1:D26">
    <extLst/>
  </autoFilter>
  <mergeCells count="6">
    <mergeCell ref="A1:D1"/>
    <mergeCell ref="A3:D3"/>
    <mergeCell ref="A7:D7"/>
    <mergeCell ref="A13:D13"/>
    <mergeCell ref="A19:D19"/>
    <mergeCell ref="C26:D26"/>
  </mergeCells>
  <pageMargins left="0.75" right="0.75" top="1" bottom="1" header="0.5" footer="0.5"/>
  <pageSetup paperSize="9" scale="56"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1"/>
  <sheetViews>
    <sheetView zoomScale="80" zoomScaleNormal="80" workbookViewId="0">
      <selection activeCell="K4" sqref="K4"/>
    </sheetView>
  </sheetViews>
  <sheetFormatPr defaultColWidth="9.64166666666667" defaultRowHeight="18.75" outlineLevelCol="4"/>
  <cols>
    <col min="1" max="1" width="23.1416666666667" style="32" customWidth="1"/>
    <col min="2" max="2" width="11.0583333333333" style="32" customWidth="1"/>
    <col min="3" max="3" width="99.3583333333333" style="35" customWidth="1"/>
    <col min="4" max="4" width="63.9" style="35" customWidth="1"/>
    <col min="5" max="16384" width="9" style="32"/>
  </cols>
  <sheetData>
    <row r="1" s="32" customFormat="1" ht="30" customHeight="1" spans="1:4">
      <c r="A1" s="37" t="s">
        <v>50</v>
      </c>
      <c r="B1" s="37"/>
      <c r="C1" s="37"/>
      <c r="D1" s="37"/>
    </row>
    <row r="2" s="33" customFormat="1" ht="30" customHeight="1" outlineLevel="1" spans="1:4">
      <c r="A2" s="21" t="s">
        <v>1</v>
      </c>
      <c r="B2" s="21" t="s">
        <v>2</v>
      </c>
      <c r="C2" s="21" t="s">
        <v>3</v>
      </c>
      <c r="D2" s="21" t="s">
        <v>4</v>
      </c>
    </row>
    <row r="3" s="34" customFormat="1" ht="30" customHeight="1" outlineLevel="1" spans="1:4">
      <c r="A3" s="38" t="s">
        <v>5</v>
      </c>
      <c r="B3" s="39"/>
      <c r="C3" s="39"/>
      <c r="D3" s="40"/>
    </row>
    <row r="4" s="33" customFormat="1" ht="256" customHeight="1" outlineLevel="1" spans="1:5">
      <c r="A4" s="21" t="s">
        <v>9</v>
      </c>
      <c r="B4" s="23">
        <v>1</v>
      </c>
      <c r="C4" s="24" t="s">
        <v>10</v>
      </c>
      <c r="D4" s="24" t="s">
        <v>51</v>
      </c>
      <c r="E4" s="41"/>
    </row>
    <row r="5" s="33" customFormat="1" ht="47" customHeight="1" outlineLevel="1" spans="1:4">
      <c r="A5" s="21" t="s">
        <v>12</v>
      </c>
      <c r="B5" s="23">
        <f>SUM(B4:B4)</f>
        <v>1</v>
      </c>
      <c r="C5" s="24"/>
      <c r="D5" s="24"/>
    </row>
    <row r="6" s="33" customFormat="1" ht="30" customHeight="1" outlineLevel="1" spans="1:4">
      <c r="A6" s="38" t="s">
        <v>13</v>
      </c>
      <c r="B6" s="39"/>
      <c r="C6" s="39"/>
      <c r="D6" s="40"/>
    </row>
    <row r="7" s="33" customFormat="1" ht="231" customHeight="1" outlineLevel="1" spans="1:4">
      <c r="A7" s="21" t="s">
        <v>14</v>
      </c>
      <c r="B7" s="23">
        <v>1</v>
      </c>
      <c r="C7" s="24" t="s">
        <v>15</v>
      </c>
      <c r="D7" s="24" t="s">
        <v>16</v>
      </c>
    </row>
    <row r="8" s="33" customFormat="1" ht="208" customHeight="1" outlineLevel="1" spans="1:4">
      <c r="A8" s="21" t="s">
        <v>52</v>
      </c>
      <c r="B8" s="23">
        <v>2</v>
      </c>
      <c r="C8" s="24" t="s">
        <v>53</v>
      </c>
      <c r="D8" s="24" t="s">
        <v>54</v>
      </c>
    </row>
    <row r="9" s="33" customFormat="1" ht="149" customHeight="1" outlineLevel="1" spans="1:4">
      <c r="A9" s="21" t="s">
        <v>17</v>
      </c>
      <c r="B9" s="23">
        <v>2</v>
      </c>
      <c r="C9" s="24" t="s">
        <v>18</v>
      </c>
      <c r="D9" s="24" t="s">
        <v>55</v>
      </c>
    </row>
    <row r="10" s="33" customFormat="1" ht="116" customHeight="1" outlineLevel="1" spans="1:4">
      <c r="A10" s="21" t="s">
        <v>20</v>
      </c>
      <c r="B10" s="23">
        <v>1</v>
      </c>
      <c r="C10" s="24" t="s">
        <v>21</v>
      </c>
      <c r="D10" s="24" t="s">
        <v>56</v>
      </c>
    </row>
    <row r="11" s="33" customFormat="1" ht="81" outlineLevel="1" spans="1:4">
      <c r="A11" s="21" t="s">
        <v>23</v>
      </c>
      <c r="B11" s="23">
        <v>1</v>
      </c>
      <c r="C11" s="24" t="s">
        <v>57</v>
      </c>
      <c r="D11" s="24" t="s">
        <v>58</v>
      </c>
    </row>
    <row r="12" s="33" customFormat="1" ht="40" customHeight="1" outlineLevel="1" spans="1:4">
      <c r="A12" s="21" t="s">
        <v>24</v>
      </c>
      <c r="B12" s="23">
        <f>SUM(B7:B11)</f>
        <v>7</v>
      </c>
      <c r="C12" s="24"/>
      <c r="D12" s="24"/>
    </row>
    <row r="13" s="33" customFormat="1" ht="30" customHeight="1" outlineLevel="1" spans="1:4">
      <c r="A13" s="38" t="s">
        <v>25</v>
      </c>
      <c r="B13" s="39"/>
      <c r="C13" s="39"/>
      <c r="D13" s="40"/>
    </row>
    <row r="14" s="33" customFormat="1" ht="262" customHeight="1" outlineLevel="1" spans="1:4">
      <c r="A14" s="21" t="s">
        <v>26</v>
      </c>
      <c r="B14" s="23">
        <v>1</v>
      </c>
      <c r="C14" s="24" t="s">
        <v>27</v>
      </c>
      <c r="D14" s="24" t="s">
        <v>28</v>
      </c>
    </row>
    <row r="15" s="33" customFormat="1" ht="122" customHeight="1" outlineLevel="1" spans="1:4">
      <c r="A15" s="21" t="s">
        <v>29</v>
      </c>
      <c r="B15" s="23">
        <v>2</v>
      </c>
      <c r="C15" s="24" t="s">
        <v>59</v>
      </c>
      <c r="D15" s="24" t="s">
        <v>31</v>
      </c>
    </row>
    <row r="16" s="33" customFormat="1" ht="191" customHeight="1" outlineLevel="1" spans="1:4">
      <c r="A16" s="21" t="s">
        <v>32</v>
      </c>
      <c r="B16" s="23">
        <v>2</v>
      </c>
      <c r="C16" s="24" t="s">
        <v>33</v>
      </c>
      <c r="D16" s="24" t="s">
        <v>34</v>
      </c>
    </row>
    <row r="17" s="33" customFormat="1" ht="191" customHeight="1" outlineLevel="1" spans="1:4">
      <c r="A17" s="21" t="s">
        <v>60</v>
      </c>
      <c r="B17" s="23">
        <v>1</v>
      </c>
      <c r="C17" s="24" t="s">
        <v>61</v>
      </c>
      <c r="D17" s="24" t="s">
        <v>62</v>
      </c>
    </row>
    <row r="18" s="33" customFormat="1" ht="153" customHeight="1" outlineLevel="1" spans="1:4">
      <c r="A18" s="21" t="s">
        <v>63</v>
      </c>
      <c r="B18" s="23">
        <v>1</v>
      </c>
      <c r="C18" s="24" t="s">
        <v>64</v>
      </c>
      <c r="D18" s="24" t="s">
        <v>65</v>
      </c>
    </row>
    <row r="19" s="33" customFormat="1" ht="101.25" outlineLevel="1" spans="1:4">
      <c r="A19" s="21" t="s">
        <v>35</v>
      </c>
      <c r="B19" s="23">
        <v>1</v>
      </c>
      <c r="C19" s="24" t="s">
        <v>57</v>
      </c>
      <c r="D19" s="24" t="s">
        <v>31</v>
      </c>
    </row>
    <row r="20" s="33" customFormat="1" ht="43" customHeight="1" outlineLevel="1" spans="1:4">
      <c r="A20" s="21" t="s">
        <v>36</v>
      </c>
      <c r="B20" s="27">
        <f>SUM(B14:B19)</f>
        <v>8</v>
      </c>
      <c r="C20" s="24"/>
      <c r="D20" s="28"/>
    </row>
    <row r="21" s="33" customFormat="1" ht="30" customHeight="1" outlineLevel="1" spans="1:4">
      <c r="A21" s="38" t="s">
        <v>37</v>
      </c>
      <c r="B21" s="39"/>
      <c r="C21" s="39"/>
      <c r="D21" s="40"/>
    </row>
    <row r="22" s="33" customFormat="1" ht="102" customHeight="1" outlineLevel="1" spans="1:4">
      <c r="A22" s="21" t="s">
        <v>66</v>
      </c>
      <c r="B22" s="27">
        <v>1</v>
      </c>
      <c r="C22" s="24" t="s">
        <v>67</v>
      </c>
      <c r="D22" s="28" t="s">
        <v>68</v>
      </c>
    </row>
    <row r="23" s="33" customFormat="1" ht="72" customHeight="1" outlineLevel="1" spans="1:4">
      <c r="A23" s="21" t="s">
        <v>69</v>
      </c>
      <c r="B23" s="27">
        <v>1</v>
      </c>
      <c r="C23" s="24" t="s">
        <v>39</v>
      </c>
      <c r="D23" s="28" t="s">
        <v>70</v>
      </c>
    </row>
    <row r="24" s="33" customFormat="1" ht="154" customHeight="1" outlineLevel="1" spans="1:4">
      <c r="A24" s="21" t="s">
        <v>71</v>
      </c>
      <c r="B24" s="23">
        <v>2</v>
      </c>
      <c r="C24" s="28" t="s">
        <v>42</v>
      </c>
      <c r="D24" s="28" t="s">
        <v>70</v>
      </c>
    </row>
    <row r="25" s="33" customFormat="1" ht="109" customHeight="1" outlineLevel="1" spans="1:4">
      <c r="A25" s="21" t="s">
        <v>72</v>
      </c>
      <c r="B25" s="27">
        <v>2</v>
      </c>
      <c r="C25" s="24" t="s">
        <v>44</v>
      </c>
      <c r="D25" s="28" t="s">
        <v>70</v>
      </c>
    </row>
    <row r="26" s="33" customFormat="1" ht="110" customHeight="1" outlineLevel="1" spans="1:4">
      <c r="A26" s="21" t="s">
        <v>73</v>
      </c>
      <c r="B26" s="27">
        <v>1</v>
      </c>
      <c r="C26" s="24" t="s">
        <v>57</v>
      </c>
      <c r="D26" s="28" t="s">
        <v>70</v>
      </c>
    </row>
    <row r="27" s="33" customFormat="1" ht="41" customHeight="1" spans="1:4">
      <c r="A27" s="29" t="s">
        <v>48</v>
      </c>
      <c r="B27" s="30">
        <f>SUM(B22:B26)</f>
        <v>7</v>
      </c>
      <c r="C27" s="24"/>
      <c r="D27" s="24"/>
    </row>
    <row r="28" s="33" customFormat="1" ht="30" customHeight="1" outlineLevel="1" spans="1:4">
      <c r="A28" s="38" t="s">
        <v>74</v>
      </c>
      <c r="B28" s="39"/>
      <c r="C28" s="39"/>
      <c r="D28" s="40"/>
    </row>
    <row r="29" s="33" customFormat="1" ht="120" customHeight="1" outlineLevel="1" spans="1:4">
      <c r="A29" s="21" t="s">
        <v>75</v>
      </c>
      <c r="B29" s="27">
        <v>1</v>
      </c>
      <c r="C29" s="24" t="s">
        <v>76</v>
      </c>
      <c r="D29" s="28" t="s">
        <v>77</v>
      </c>
    </row>
    <row r="30" s="33" customFormat="1" ht="43" customHeight="1" spans="1:4">
      <c r="A30" s="29" t="s">
        <v>78</v>
      </c>
      <c r="B30" s="30">
        <v>1</v>
      </c>
      <c r="C30" s="24"/>
      <c r="D30" s="24"/>
    </row>
    <row r="31" s="33" customFormat="1" ht="30" customHeight="1" spans="1:4">
      <c r="A31" s="29" t="s">
        <v>49</v>
      </c>
      <c r="B31" s="30">
        <f>B5+B12+B20+B27+B30</f>
        <v>24</v>
      </c>
      <c r="C31" s="24"/>
      <c r="D31" s="24"/>
    </row>
  </sheetData>
  <mergeCells count="7">
    <mergeCell ref="A1:D1"/>
    <mergeCell ref="A3:D3"/>
    <mergeCell ref="A6:D6"/>
    <mergeCell ref="A13:D13"/>
    <mergeCell ref="A21:D21"/>
    <mergeCell ref="A28:D28"/>
    <mergeCell ref="C31:D31"/>
  </mergeCells>
  <pageMargins left="0.75" right="0.75" top="1" bottom="1" header="0.5" footer="0.5"/>
  <pageSetup paperSize="9" scale="47"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pageSetUpPr fitToPage="1"/>
  </sheetPr>
  <dimension ref="A1:K31"/>
  <sheetViews>
    <sheetView zoomScale="40" zoomScaleNormal="40" workbookViewId="0">
      <selection activeCell="I4" sqref="I4"/>
    </sheetView>
  </sheetViews>
  <sheetFormatPr defaultColWidth="9.64166666666667" defaultRowHeight="18.75"/>
  <cols>
    <col min="1" max="1" width="23.1416666666667" style="32" customWidth="1"/>
    <col min="2" max="2" width="11.0583333333333" style="32" customWidth="1"/>
    <col min="3" max="3" width="99.3583333333333" style="35" customWidth="1"/>
    <col min="4" max="4" width="63.9" style="35" customWidth="1"/>
    <col min="5" max="5" width="16.5583333333333" style="32" customWidth="1"/>
    <col min="6" max="6" width="25.4416666666667" style="32" customWidth="1"/>
    <col min="7" max="7" width="22.825" style="32" customWidth="1"/>
    <col min="8" max="8" width="20.4333333333333" style="32" customWidth="1"/>
    <col min="9" max="9" width="20.625" style="32" customWidth="1"/>
    <col min="10" max="10" width="14.6916666666667" style="32"/>
    <col min="11" max="16384" width="9" style="32"/>
  </cols>
  <sheetData>
    <row r="1" s="32" customFormat="1" ht="30" customHeight="1" spans="1:10">
      <c r="A1" s="19" t="s">
        <v>79</v>
      </c>
      <c r="B1" s="19"/>
      <c r="C1" s="19"/>
      <c r="D1" s="19"/>
      <c r="E1" s="20"/>
      <c r="F1" s="19"/>
      <c r="G1" s="19"/>
      <c r="H1" s="19"/>
      <c r="I1" s="19"/>
      <c r="J1" s="19"/>
    </row>
    <row r="2" s="33" customFormat="1" ht="81" outlineLevel="1" spans="1:10">
      <c r="A2" s="21" t="s">
        <v>1</v>
      </c>
      <c r="B2" s="21" t="s">
        <v>2</v>
      </c>
      <c r="C2" s="21" t="s">
        <v>3</v>
      </c>
      <c r="D2" s="21" t="s">
        <v>4</v>
      </c>
      <c r="E2" s="21" t="s">
        <v>80</v>
      </c>
      <c r="F2" s="21" t="s">
        <v>81</v>
      </c>
      <c r="G2" s="21" t="s">
        <v>82</v>
      </c>
      <c r="H2" s="21" t="s">
        <v>83</v>
      </c>
      <c r="I2" s="21" t="s">
        <v>84</v>
      </c>
      <c r="J2" s="21" t="s">
        <v>85</v>
      </c>
    </row>
    <row r="3" s="34" customFormat="1" ht="30" customHeight="1" outlineLevel="1" spans="1:10">
      <c r="A3" s="21" t="s">
        <v>5</v>
      </c>
      <c r="B3" s="21"/>
      <c r="C3" s="21"/>
      <c r="D3" s="21"/>
      <c r="E3" s="22"/>
      <c r="F3" s="21"/>
      <c r="G3" s="21"/>
      <c r="H3" s="21"/>
      <c r="I3" s="21"/>
      <c r="J3" s="21"/>
    </row>
    <row r="4" s="33" customFormat="1" ht="256" customHeight="1" outlineLevel="1" spans="1:10">
      <c r="A4" s="21" t="s">
        <v>9</v>
      </c>
      <c r="B4" s="23">
        <v>1</v>
      </c>
      <c r="C4" s="24" t="s">
        <v>10</v>
      </c>
      <c r="D4" s="24" t="s">
        <v>51</v>
      </c>
      <c r="E4" s="25">
        <v>15847</v>
      </c>
      <c r="F4" s="26">
        <v>0.06</v>
      </c>
      <c r="G4" s="23">
        <v>15847</v>
      </c>
      <c r="H4" s="23">
        <f t="shared" ref="H4:H11" si="0">G4*B4</f>
        <v>15847</v>
      </c>
      <c r="I4" s="23">
        <v>12</v>
      </c>
      <c r="J4" s="23">
        <f t="shared" ref="J4:J11" si="1">H4*I4</f>
        <v>190164</v>
      </c>
    </row>
    <row r="5" s="33" customFormat="1" ht="47" customHeight="1" outlineLevel="1" spans="1:10">
      <c r="A5" s="21" t="s">
        <v>12</v>
      </c>
      <c r="B5" s="23">
        <f>SUM(B4:B4)</f>
        <v>1</v>
      </c>
      <c r="C5" s="23" t="s">
        <v>86</v>
      </c>
      <c r="D5" s="23" t="s">
        <v>86</v>
      </c>
      <c r="E5" s="25" t="s">
        <v>86</v>
      </c>
      <c r="F5" s="27" t="s">
        <v>86</v>
      </c>
      <c r="G5" s="27" t="s">
        <v>86</v>
      </c>
      <c r="H5" s="23">
        <f>H4</f>
        <v>15847</v>
      </c>
      <c r="I5" s="23">
        <v>12</v>
      </c>
      <c r="J5" s="23">
        <f>J4</f>
        <v>190164</v>
      </c>
    </row>
    <row r="6" s="33" customFormat="1" ht="30" customHeight="1" outlineLevel="1" spans="1:10">
      <c r="A6" s="21" t="s">
        <v>13</v>
      </c>
      <c r="B6" s="21"/>
      <c r="C6" s="21"/>
      <c r="D6" s="21"/>
      <c r="E6" s="21"/>
      <c r="F6" s="21"/>
      <c r="G6" s="21"/>
      <c r="H6" s="21"/>
      <c r="I6" s="21"/>
      <c r="J6" s="21"/>
    </row>
    <row r="7" s="33" customFormat="1" ht="231" customHeight="1" outlineLevel="1" spans="1:10">
      <c r="A7" s="21" t="s">
        <v>14</v>
      </c>
      <c r="B7" s="23">
        <v>1</v>
      </c>
      <c r="C7" s="24" t="s">
        <v>15</v>
      </c>
      <c r="D7" s="24" t="s">
        <v>16</v>
      </c>
      <c r="E7" s="27">
        <v>10971</v>
      </c>
      <c r="F7" s="26">
        <v>0.06</v>
      </c>
      <c r="G7" s="27">
        <v>10971</v>
      </c>
      <c r="H7" s="27">
        <f t="shared" si="0"/>
        <v>10971</v>
      </c>
      <c r="I7" s="27">
        <v>12</v>
      </c>
      <c r="J7" s="27">
        <f t="shared" si="1"/>
        <v>131652</v>
      </c>
    </row>
    <row r="8" s="33" customFormat="1" ht="208" customHeight="1" outlineLevel="1" spans="1:10">
      <c r="A8" s="21" t="s">
        <v>52</v>
      </c>
      <c r="B8" s="23">
        <v>2</v>
      </c>
      <c r="C8" s="24" t="s">
        <v>53</v>
      </c>
      <c r="D8" s="24" t="s">
        <v>54</v>
      </c>
      <c r="E8" s="27">
        <f>20479.2/2</f>
        <v>10239.6</v>
      </c>
      <c r="F8" s="26">
        <v>0.06</v>
      </c>
      <c r="G8" s="27">
        <f>20479.2/2</f>
        <v>10239.6</v>
      </c>
      <c r="H8" s="27">
        <f t="shared" si="0"/>
        <v>20479.2</v>
      </c>
      <c r="I8" s="27">
        <v>12</v>
      </c>
      <c r="J8" s="27">
        <f t="shared" si="1"/>
        <v>245750.4</v>
      </c>
    </row>
    <row r="9" s="33" customFormat="1" ht="149" customHeight="1" outlineLevel="1" spans="1:10">
      <c r="A9" s="21" t="s">
        <v>17</v>
      </c>
      <c r="B9" s="23">
        <v>2</v>
      </c>
      <c r="C9" s="24" t="s">
        <v>18</v>
      </c>
      <c r="D9" s="24" t="s">
        <v>55</v>
      </c>
      <c r="E9" s="27">
        <f>19504/2</f>
        <v>9752</v>
      </c>
      <c r="F9" s="26">
        <v>0.06</v>
      </c>
      <c r="G9" s="27">
        <f>19504/2</f>
        <v>9752</v>
      </c>
      <c r="H9" s="27">
        <f t="shared" si="0"/>
        <v>19504</v>
      </c>
      <c r="I9" s="27">
        <v>12</v>
      </c>
      <c r="J9" s="27">
        <f t="shared" si="1"/>
        <v>234048</v>
      </c>
    </row>
    <row r="10" s="33" customFormat="1" ht="116" customHeight="1" outlineLevel="1" spans="1:10">
      <c r="A10" s="21" t="s">
        <v>20</v>
      </c>
      <c r="B10" s="23">
        <v>1</v>
      </c>
      <c r="C10" s="24" t="s">
        <v>21</v>
      </c>
      <c r="D10" s="24" t="s">
        <v>56</v>
      </c>
      <c r="E10" s="27">
        <v>9752</v>
      </c>
      <c r="F10" s="26">
        <v>0.06</v>
      </c>
      <c r="G10" s="27">
        <v>9752</v>
      </c>
      <c r="H10" s="27">
        <f t="shared" si="0"/>
        <v>9752</v>
      </c>
      <c r="I10" s="27">
        <v>12</v>
      </c>
      <c r="J10" s="27">
        <f t="shared" si="1"/>
        <v>117024</v>
      </c>
    </row>
    <row r="11" s="33" customFormat="1" ht="81" outlineLevel="1" spans="1:10">
      <c r="A11" s="21" t="s">
        <v>23</v>
      </c>
      <c r="B11" s="23">
        <v>1</v>
      </c>
      <c r="C11" s="24" t="s">
        <v>57</v>
      </c>
      <c r="D11" s="24" t="s">
        <v>58</v>
      </c>
      <c r="E11" s="27">
        <v>9752</v>
      </c>
      <c r="F11" s="26">
        <v>0.06</v>
      </c>
      <c r="G11" s="27">
        <v>9752</v>
      </c>
      <c r="H11" s="27">
        <f t="shared" si="0"/>
        <v>9752</v>
      </c>
      <c r="I11" s="27">
        <v>12</v>
      </c>
      <c r="J11" s="27">
        <f t="shared" si="1"/>
        <v>117024</v>
      </c>
    </row>
    <row r="12" s="33" customFormat="1" ht="40" customHeight="1" outlineLevel="1" spans="1:10">
      <c r="A12" s="21" t="s">
        <v>24</v>
      </c>
      <c r="B12" s="23">
        <f>SUM(B7:B11)</f>
        <v>7</v>
      </c>
      <c r="C12" s="23" t="s">
        <v>86</v>
      </c>
      <c r="D12" s="23" t="s">
        <v>86</v>
      </c>
      <c r="E12" s="25" t="s">
        <v>86</v>
      </c>
      <c r="F12" s="27" t="s">
        <v>86</v>
      </c>
      <c r="G12" s="27" t="s">
        <v>86</v>
      </c>
      <c r="H12" s="23">
        <f>H7+H8+H9+H10+H11</f>
        <v>70458.2</v>
      </c>
      <c r="I12" s="23">
        <v>12</v>
      </c>
      <c r="J12" s="23">
        <f>J7+J8+J9+J10+J11</f>
        <v>845498.4</v>
      </c>
    </row>
    <row r="13" s="33" customFormat="1" ht="30" customHeight="1" outlineLevel="1" spans="1:10">
      <c r="A13" s="21" t="s">
        <v>25</v>
      </c>
      <c r="B13" s="21"/>
      <c r="C13" s="21"/>
      <c r="D13" s="21"/>
      <c r="E13" s="22"/>
      <c r="F13" s="21"/>
      <c r="G13" s="21"/>
      <c r="H13" s="21"/>
      <c r="I13" s="21"/>
      <c r="J13" s="21"/>
    </row>
    <row r="14" s="33" customFormat="1" ht="262" customHeight="1" outlineLevel="1" spans="1:10">
      <c r="A14" s="21" t="s">
        <v>26</v>
      </c>
      <c r="B14" s="23">
        <v>1</v>
      </c>
      <c r="C14" s="24" t="s">
        <v>27</v>
      </c>
      <c r="D14" s="24" t="s">
        <v>28</v>
      </c>
      <c r="E14" s="27">
        <v>10971</v>
      </c>
      <c r="F14" s="26">
        <v>0.06</v>
      </c>
      <c r="G14" s="27">
        <v>10971</v>
      </c>
      <c r="H14" s="27">
        <f t="shared" ref="H14:H19" si="2">G14*B14</f>
        <v>10971</v>
      </c>
      <c r="I14" s="27">
        <v>12</v>
      </c>
      <c r="J14" s="27">
        <f t="shared" ref="J14:J19" si="3">H14*I14</f>
        <v>131652</v>
      </c>
    </row>
    <row r="15" s="33" customFormat="1" ht="122" customHeight="1" outlineLevel="1" spans="1:10">
      <c r="A15" s="21" t="s">
        <v>29</v>
      </c>
      <c r="B15" s="23">
        <v>2</v>
      </c>
      <c r="C15" s="24" t="s">
        <v>59</v>
      </c>
      <c r="D15" s="24" t="s">
        <v>31</v>
      </c>
      <c r="E15" s="27">
        <f>19504/2</f>
        <v>9752</v>
      </c>
      <c r="F15" s="26">
        <v>0.06</v>
      </c>
      <c r="G15" s="27">
        <f>19504/2</f>
        <v>9752</v>
      </c>
      <c r="H15" s="27">
        <f t="shared" si="2"/>
        <v>19504</v>
      </c>
      <c r="I15" s="27">
        <v>12</v>
      </c>
      <c r="J15" s="27">
        <f t="shared" si="3"/>
        <v>234048</v>
      </c>
    </row>
    <row r="16" s="33" customFormat="1" ht="191" customHeight="1" outlineLevel="1" spans="1:10">
      <c r="A16" s="21" t="s">
        <v>32</v>
      </c>
      <c r="B16" s="23">
        <v>2</v>
      </c>
      <c r="C16" s="24" t="s">
        <v>33</v>
      </c>
      <c r="D16" s="24" t="s">
        <v>34</v>
      </c>
      <c r="E16" s="27">
        <f>21942/2</f>
        <v>10971</v>
      </c>
      <c r="F16" s="26">
        <v>0.06</v>
      </c>
      <c r="G16" s="27">
        <f>21942/2</f>
        <v>10971</v>
      </c>
      <c r="H16" s="27">
        <f t="shared" si="2"/>
        <v>21942</v>
      </c>
      <c r="I16" s="27">
        <v>12</v>
      </c>
      <c r="J16" s="27">
        <f t="shared" si="3"/>
        <v>263304</v>
      </c>
    </row>
    <row r="17" s="33" customFormat="1" ht="191" customHeight="1" outlineLevel="1" spans="1:10">
      <c r="A17" s="21" t="s">
        <v>60</v>
      </c>
      <c r="B17" s="23">
        <v>1</v>
      </c>
      <c r="C17" s="24" t="s">
        <v>61</v>
      </c>
      <c r="D17" s="24" t="s">
        <v>62</v>
      </c>
      <c r="E17" s="27">
        <v>10971</v>
      </c>
      <c r="F17" s="26">
        <v>0.06</v>
      </c>
      <c r="G17" s="27">
        <v>10971</v>
      </c>
      <c r="H17" s="27">
        <f t="shared" si="2"/>
        <v>10971</v>
      </c>
      <c r="I17" s="27">
        <v>12</v>
      </c>
      <c r="J17" s="27">
        <f t="shared" si="3"/>
        <v>131652</v>
      </c>
    </row>
    <row r="18" s="33" customFormat="1" ht="153" customHeight="1" outlineLevel="1" spans="1:10">
      <c r="A18" s="21" t="s">
        <v>63</v>
      </c>
      <c r="B18" s="23">
        <v>1</v>
      </c>
      <c r="C18" s="24" t="s">
        <v>64</v>
      </c>
      <c r="D18" s="24" t="s">
        <v>65</v>
      </c>
      <c r="E18" s="27">
        <v>13200</v>
      </c>
      <c r="F18" s="26">
        <v>0.06</v>
      </c>
      <c r="G18" s="27">
        <v>13200</v>
      </c>
      <c r="H18" s="27">
        <f t="shared" si="2"/>
        <v>13200</v>
      </c>
      <c r="I18" s="27">
        <v>12</v>
      </c>
      <c r="J18" s="27">
        <f t="shared" si="3"/>
        <v>158400</v>
      </c>
    </row>
    <row r="19" s="33" customFormat="1" ht="101.25" outlineLevel="1" spans="1:10">
      <c r="A19" s="21" t="s">
        <v>35</v>
      </c>
      <c r="B19" s="23">
        <v>1</v>
      </c>
      <c r="C19" s="24" t="s">
        <v>57</v>
      </c>
      <c r="D19" s="24" t="s">
        <v>31</v>
      </c>
      <c r="E19" s="27">
        <v>10971</v>
      </c>
      <c r="F19" s="26">
        <v>0.06</v>
      </c>
      <c r="G19" s="27">
        <v>10971</v>
      </c>
      <c r="H19" s="27">
        <f t="shared" si="2"/>
        <v>10971</v>
      </c>
      <c r="I19" s="27">
        <v>12</v>
      </c>
      <c r="J19" s="27">
        <f t="shared" si="3"/>
        <v>131652</v>
      </c>
    </row>
    <row r="20" s="33" customFormat="1" ht="43" customHeight="1" outlineLevel="1" spans="1:10">
      <c r="A20" s="21" t="s">
        <v>36</v>
      </c>
      <c r="B20" s="27">
        <f>SUM(B14:B19)</f>
        <v>8</v>
      </c>
      <c r="C20" s="23" t="s">
        <v>86</v>
      </c>
      <c r="D20" s="23" t="s">
        <v>86</v>
      </c>
      <c r="E20" s="25" t="s">
        <v>86</v>
      </c>
      <c r="F20" s="27" t="s">
        <v>86</v>
      </c>
      <c r="G20" s="27" t="s">
        <v>86</v>
      </c>
      <c r="H20" s="23">
        <f>H14+H15+H16+H17+H18+H19</f>
        <v>87559</v>
      </c>
      <c r="I20" s="23">
        <v>12</v>
      </c>
      <c r="J20" s="23">
        <f>J14+J15+J16+J17+J18+J19</f>
        <v>1050708</v>
      </c>
    </row>
    <row r="21" s="33" customFormat="1" ht="30" customHeight="1" outlineLevel="1" spans="1:10">
      <c r="A21" s="21" t="s">
        <v>37</v>
      </c>
      <c r="B21" s="21"/>
      <c r="C21" s="21"/>
      <c r="D21" s="21"/>
      <c r="E21" s="22"/>
      <c r="F21" s="21"/>
      <c r="G21" s="21"/>
      <c r="H21" s="21"/>
      <c r="I21" s="21"/>
      <c r="J21" s="21"/>
    </row>
    <row r="22" s="33" customFormat="1" ht="102" customHeight="1" outlineLevel="1" spans="1:10">
      <c r="A22" s="21" t="s">
        <v>66</v>
      </c>
      <c r="B22" s="27">
        <v>1</v>
      </c>
      <c r="C22" s="24" t="s">
        <v>67</v>
      </c>
      <c r="D22" s="28" t="s">
        <v>68</v>
      </c>
      <c r="E22" s="27">
        <v>7923.5</v>
      </c>
      <c r="F22" s="26">
        <v>0.06</v>
      </c>
      <c r="G22" s="27">
        <v>7923.5</v>
      </c>
      <c r="H22" s="27">
        <f t="shared" ref="H22:H26" si="4">G22*B22</f>
        <v>7923.5</v>
      </c>
      <c r="I22" s="27">
        <v>12</v>
      </c>
      <c r="J22" s="27">
        <f t="shared" ref="J22:J26" si="5">I22*H22</f>
        <v>95082</v>
      </c>
    </row>
    <row r="23" s="33" customFormat="1" ht="72" customHeight="1" outlineLevel="1" spans="1:10">
      <c r="A23" s="21" t="s">
        <v>69</v>
      </c>
      <c r="B23" s="27">
        <v>1</v>
      </c>
      <c r="C23" s="24" t="s">
        <v>39</v>
      </c>
      <c r="D23" s="28" t="s">
        <v>70</v>
      </c>
      <c r="E23" s="27">
        <v>6095</v>
      </c>
      <c r="F23" s="26">
        <v>0.06</v>
      </c>
      <c r="G23" s="27">
        <v>6095</v>
      </c>
      <c r="H23" s="27">
        <f t="shared" si="4"/>
        <v>6095</v>
      </c>
      <c r="I23" s="27">
        <v>12</v>
      </c>
      <c r="J23" s="27">
        <f t="shared" si="5"/>
        <v>73140</v>
      </c>
    </row>
    <row r="24" s="33" customFormat="1" ht="154" customHeight="1" outlineLevel="1" spans="1:10">
      <c r="A24" s="21" t="s">
        <v>71</v>
      </c>
      <c r="B24" s="23">
        <v>2</v>
      </c>
      <c r="C24" s="28" t="s">
        <v>42</v>
      </c>
      <c r="D24" s="28" t="s">
        <v>70</v>
      </c>
      <c r="E24" s="27">
        <v>6095</v>
      </c>
      <c r="F24" s="26">
        <v>0.06</v>
      </c>
      <c r="G24" s="27">
        <v>6095</v>
      </c>
      <c r="H24" s="27">
        <f t="shared" si="4"/>
        <v>12190</v>
      </c>
      <c r="I24" s="27">
        <v>12</v>
      </c>
      <c r="J24" s="27">
        <f t="shared" si="5"/>
        <v>146280</v>
      </c>
    </row>
    <row r="25" s="33" customFormat="1" ht="101.25" outlineLevel="1" spans="1:10">
      <c r="A25" s="21" t="s">
        <v>72</v>
      </c>
      <c r="B25" s="27">
        <v>2</v>
      </c>
      <c r="C25" s="24" t="s">
        <v>44</v>
      </c>
      <c r="D25" s="28" t="s">
        <v>70</v>
      </c>
      <c r="E25" s="27">
        <v>6095</v>
      </c>
      <c r="F25" s="26">
        <v>0.06</v>
      </c>
      <c r="G25" s="27">
        <v>6095</v>
      </c>
      <c r="H25" s="27">
        <f t="shared" si="4"/>
        <v>12190</v>
      </c>
      <c r="I25" s="27">
        <v>12</v>
      </c>
      <c r="J25" s="27">
        <f t="shared" si="5"/>
        <v>146280</v>
      </c>
    </row>
    <row r="26" s="33" customFormat="1" ht="110" customHeight="1" outlineLevel="1" spans="1:10">
      <c r="A26" s="21" t="s">
        <v>73</v>
      </c>
      <c r="B26" s="27">
        <v>1</v>
      </c>
      <c r="C26" s="24" t="s">
        <v>57</v>
      </c>
      <c r="D26" s="28" t="s">
        <v>70</v>
      </c>
      <c r="E26" s="27">
        <v>6095</v>
      </c>
      <c r="F26" s="26">
        <v>0.06</v>
      </c>
      <c r="G26" s="27">
        <v>6095</v>
      </c>
      <c r="H26" s="27">
        <f t="shared" si="4"/>
        <v>6095</v>
      </c>
      <c r="I26" s="27">
        <v>12</v>
      </c>
      <c r="J26" s="27">
        <f t="shared" si="5"/>
        <v>73140</v>
      </c>
    </row>
    <row r="27" s="33" customFormat="1" ht="41" customHeight="1" spans="1:10">
      <c r="A27" s="29" t="s">
        <v>48</v>
      </c>
      <c r="B27" s="30">
        <f>SUM(B22:B26)</f>
        <v>7</v>
      </c>
      <c r="C27" s="23" t="s">
        <v>86</v>
      </c>
      <c r="D27" s="23" t="s">
        <v>86</v>
      </c>
      <c r="E27" s="25" t="s">
        <v>86</v>
      </c>
      <c r="F27" s="27" t="s">
        <v>86</v>
      </c>
      <c r="G27" s="27" t="s">
        <v>86</v>
      </c>
      <c r="H27" s="23">
        <f>H22+H23+H24+H25+H26</f>
        <v>44493.5</v>
      </c>
      <c r="I27" s="23">
        <v>12</v>
      </c>
      <c r="J27" s="23">
        <f>J22+J23+J24+J25+J26</f>
        <v>533922</v>
      </c>
    </row>
    <row r="28" s="33" customFormat="1" ht="30" customHeight="1" outlineLevel="1" spans="1:10">
      <c r="A28" s="21" t="s">
        <v>74</v>
      </c>
      <c r="B28" s="21"/>
      <c r="C28" s="21"/>
      <c r="D28" s="21"/>
      <c r="E28" s="22"/>
      <c r="F28" s="21"/>
      <c r="G28" s="21"/>
      <c r="H28" s="21"/>
      <c r="I28" s="21"/>
      <c r="J28" s="21"/>
    </row>
    <row r="29" s="33" customFormat="1" ht="120" customHeight="1" outlineLevel="1" spans="1:10">
      <c r="A29" s="21" t="s">
        <v>75</v>
      </c>
      <c r="B29" s="27">
        <v>1</v>
      </c>
      <c r="C29" s="24" t="s">
        <v>76</v>
      </c>
      <c r="D29" s="28" t="s">
        <v>77</v>
      </c>
      <c r="E29" s="27">
        <v>10971</v>
      </c>
      <c r="F29" s="26">
        <v>0.06</v>
      </c>
      <c r="G29" s="27">
        <v>10971</v>
      </c>
      <c r="H29" s="27">
        <f>G29*B29</f>
        <v>10971</v>
      </c>
      <c r="I29" s="27">
        <v>12</v>
      </c>
      <c r="J29" s="27">
        <f>H29*I29</f>
        <v>131652</v>
      </c>
    </row>
    <row r="30" s="33" customFormat="1" ht="43" customHeight="1" spans="1:10">
      <c r="A30" s="29" t="s">
        <v>78</v>
      </c>
      <c r="B30" s="30">
        <v>1</v>
      </c>
      <c r="C30" s="23" t="s">
        <v>86</v>
      </c>
      <c r="D30" s="23" t="s">
        <v>86</v>
      </c>
      <c r="E30" s="25" t="s">
        <v>86</v>
      </c>
      <c r="F30" s="27" t="s">
        <v>86</v>
      </c>
      <c r="G30" s="27" t="s">
        <v>86</v>
      </c>
      <c r="H30" s="23">
        <f>H29</f>
        <v>10971</v>
      </c>
      <c r="I30" s="23">
        <v>12</v>
      </c>
      <c r="J30" s="23">
        <f>J29</f>
        <v>131652</v>
      </c>
    </row>
    <row r="31" s="33" customFormat="1" ht="30" customHeight="1" spans="1:11">
      <c r="A31" s="29" t="s">
        <v>49</v>
      </c>
      <c r="B31" s="30">
        <f>B5+B12+B20+B27+B30</f>
        <v>24</v>
      </c>
      <c r="C31" s="23" t="s">
        <v>86</v>
      </c>
      <c r="D31" s="23"/>
      <c r="E31" s="25" t="s">
        <v>86</v>
      </c>
      <c r="F31" s="27" t="s">
        <v>86</v>
      </c>
      <c r="G31" s="27" t="s">
        <v>86</v>
      </c>
      <c r="H31" s="27">
        <f>H5+H12+H20+H27+H30</f>
        <v>229328.7</v>
      </c>
      <c r="I31" s="27">
        <v>12</v>
      </c>
      <c r="J31" s="27">
        <f>J5+J12+J20+J27+J30</f>
        <v>2751944.4</v>
      </c>
      <c r="K31" s="36">
        <f>I31-J31</f>
        <v>-2751932.4</v>
      </c>
    </row>
  </sheetData>
  <mergeCells count="7">
    <mergeCell ref="A1:J1"/>
    <mergeCell ref="A3:J3"/>
    <mergeCell ref="A6:J6"/>
    <mergeCell ref="A13:J13"/>
    <mergeCell ref="A21:J21"/>
    <mergeCell ref="A28:J28"/>
    <mergeCell ref="C31:D31"/>
  </mergeCells>
  <pageMargins left="0.75" right="0.75" top="1" bottom="1" header="0.5" footer="0.5"/>
  <pageSetup paperSize="9" scale="2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tabSelected="1" zoomScale="40" zoomScaleNormal="40" topLeftCell="A16" workbookViewId="0">
      <selection activeCell="C25" sqref="C25"/>
    </sheetView>
  </sheetViews>
  <sheetFormatPr defaultColWidth="9.64166666666667" defaultRowHeight="20.25"/>
  <cols>
    <col min="1" max="1" width="23.1416666666667" style="14" customWidth="1"/>
    <col min="2" max="2" width="11.0583333333333" style="14" customWidth="1"/>
    <col min="3" max="3" width="80.9333333333333" style="17" customWidth="1"/>
    <col min="4" max="4" width="63.9" style="17" customWidth="1"/>
    <col min="5" max="5" width="28.9583333333333" style="18" customWidth="1"/>
    <col min="6" max="6" width="10.625" style="14" customWidth="1"/>
    <col min="7" max="7" width="21.2416666666667" style="14" customWidth="1"/>
    <col min="8" max="8" width="19.6833333333333" style="14" customWidth="1"/>
    <col min="9" max="9" width="15.9333333333333" style="14" customWidth="1"/>
    <col min="10" max="10" width="20.3083333333333" style="14" customWidth="1"/>
    <col min="11" max="11" width="9" style="14"/>
    <col min="12" max="12" width="9.875" style="14"/>
    <col min="13" max="16384" width="9" style="14"/>
  </cols>
  <sheetData>
    <row r="1" s="14" customFormat="1" spans="1:10">
      <c r="A1" s="19" t="s">
        <v>79</v>
      </c>
      <c r="B1" s="19"/>
      <c r="C1" s="19"/>
      <c r="D1" s="19"/>
      <c r="E1" s="20"/>
      <c r="F1" s="19"/>
      <c r="G1" s="19"/>
      <c r="H1" s="19"/>
      <c r="I1" s="19"/>
      <c r="J1" s="19"/>
    </row>
    <row r="2" s="15" customFormat="1" ht="60.75" outlineLevel="1" spans="1:10">
      <c r="A2" s="21" t="s">
        <v>1</v>
      </c>
      <c r="B2" s="21" t="s">
        <v>2</v>
      </c>
      <c r="C2" s="21" t="s">
        <v>3</v>
      </c>
      <c r="D2" s="21" t="s">
        <v>4</v>
      </c>
      <c r="E2" s="21" t="s">
        <v>80</v>
      </c>
      <c r="F2" s="21" t="s">
        <v>81</v>
      </c>
      <c r="G2" s="21" t="s">
        <v>82</v>
      </c>
      <c r="H2" s="21" t="s">
        <v>83</v>
      </c>
      <c r="I2" s="21" t="s">
        <v>84</v>
      </c>
      <c r="J2" s="21" t="s">
        <v>85</v>
      </c>
    </row>
    <row r="3" s="16" customFormat="1" outlineLevel="1" spans="1:10">
      <c r="A3" s="21" t="s">
        <v>5</v>
      </c>
      <c r="B3" s="21"/>
      <c r="C3" s="21"/>
      <c r="D3" s="21"/>
      <c r="E3" s="22"/>
      <c r="F3" s="21"/>
      <c r="G3" s="21"/>
      <c r="H3" s="21"/>
      <c r="I3" s="21"/>
      <c r="J3" s="21"/>
    </row>
    <row r="4" s="15" customFormat="1" ht="263.25" outlineLevel="1" spans="1:11">
      <c r="A4" s="21" t="s">
        <v>9</v>
      </c>
      <c r="B4" s="23">
        <v>1</v>
      </c>
      <c r="C4" s="24" t="s">
        <v>10</v>
      </c>
      <c r="D4" s="24" t="s">
        <v>51</v>
      </c>
      <c r="E4" s="25">
        <v>15847</v>
      </c>
      <c r="F4" s="26"/>
      <c r="G4" s="23"/>
      <c r="H4" s="23">
        <f t="shared" ref="H4:H11" si="0">G4*B4</f>
        <v>0</v>
      </c>
      <c r="I4" s="23">
        <v>12</v>
      </c>
      <c r="J4" s="23">
        <f t="shared" ref="J4:J11" si="1">H4*I4</f>
        <v>0</v>
      </c>
      <c r="K4" s="31"/>
    </row>
    <row r="5" s="15" customFormat="1" outlineLevel="1" spans="1:10">
      <c r="A5" s="21" t="s">
        <v>12</v>
      </c>
      <c r="B5" s="23">
        <f>SUM(B4:B4)</f>
        <v>1</v>
      </c>
      <c r="C5" s="23" t="s">
        <v>86</v>
      </c>
      <c r="D5" s="23" t="s">
        <v>86</v>
      </c>
      <c r="E5" s="25" t="s">
        <v>86</v>
      </c>
      <c r="F5" s="27" t="s">
        <v>86</v>
      </c>
      <c r="G5" s="27" t="s">
        <v>86</v>
      </c>
      <c r="H5" s="23">
        <f>H4</f>
        <v>0</v>
      </c>
      <c r="I5" s="23">
        <v>12</v>
      </c>
      <c r="J5" s="23">
        <f>J4</f>
        <v>0</v>
      </c>
    </row>
    <row r="6" s="15" customFormat="1" outlineLevel="1" spans="1:10">
      <c r="A6" s="21" t="s">
        <v>13</v>
      </c>
      <c r="B6" s="21"/>
      <c r="C6" s="21"/>
      <c r="D6" s="21"/>
      <c r="E6" s="21"/>
      <c r="F6" s="21"/>
      <c r="G6" s="21"/>
      <c r="H6" s="21"/>
      <c r="I6" s="21"/>
      <c r="J6" s="21"/>
    </row>
    <row r="7" s="15" customFormat="1" ht="182.25" outlineLevel="1" spans="1:10">
      <c r="A7" s="21" t="s">
        <v>14</v>
      </c>
      <c r="B7" s="23">
        <v>1</v>
      </c>
      <c r="C7" s="24" t="s">
        <v>15</v>
      </c>
      <c r="D7" s="24" t="s">
        <v>16</v>
      </c>
      <c r="E7" s="27">
        <v>10971</v>
      </c>
      <c r="F7" s="26"/>
      <c r="G7" s="27"/>
      <c r="H7" s="27">
        <f t="shared" si="0"/>
        <v>0</v>
      </c>
      <c r="I7" s="27">
        <v>12</v>
      </c>
      <c r="J7" s="27">
        <f t="shared" si="1"/>
        <v>0</v>
      </c>
    </row>
    <row r="8" s="15" customFormat="1" ht="141.75" outlineLevel="1" spans="1:10">
      <c r="A8" s="21" t="s">
        <v>52</v>
      </c>
      <c r="B8" s="23">
        <v>2</v>
      </c>
      <c r="C8" s="24" t="s">
        <v>53</v>
      </c>
      <c r="D8" s="24" t="s">
        <v>54</v>
      </c>
      <c r="E8" s="27">
        <f>20479.2/2</f>
        <v>10239.6</v>
      </c>
      <c r="F8" s="26"/>
      <c r="G8" s="27"/>
      <c r="H8" s="27">
        <f t="shared" si="0"/>
        <v>0</v>
      </c>
      <c r="I8" s="27">
        <v>12</v>
      </c>
      <c r="J8" s="27">
        <f t="shared" si="1"/>
        <v>0</v>
      </c>
    </row>
    <row r="9" s="15" customFormat="1" ht="101.25" outlineLevel="1" spans="1:10">
      <c r="A9" s="21" t="s">
        <v>17</v>
      </c>
      <c r="B9" s="23">
        <v>2</v>
      </c>
      <c r="C9" s="24" t="s">
        <v>18</v>
      </c>
      <c r="D9" s="24" t="s">
        <v>55</v>
      </c>
      <c r="E9" s="27">
        <f>19504/2</f>
        <v>9752</v>
      </c>
      <c r="F9" s="26"/>
      <c r="G9" s="27"/>
      <c r="H9" s="27">
        <f t="shared" si="0"/>
        <v>0</v>
      </c>
      <c r="I9" s="27">
        <v>12</v>
      </c>
      <c r="J9" s="27">
        <f t="shared" si="1"/>
        <v>0</v>
      </c>
    </row>
    <row r="10" s="15" customFormat="1" ht="121.5" outlineLevel="1" spans="1:10">
      <c r="A10" s="21" t="s">
        <v>20</v>
      </c>
      <c r="B10" s="23">
        <v>1</v>
      </c>
      <c r="C10" s="24" t="s">
        <v>21</v>
      </c>
      <c r="D10" s="24" t="s">
        <v>56</v>
      </c>
      <c r="E10" s="27">
        <v>9752</v>
      </c>
      <c r="F10" s="26"/>
      <c r="G10" s="27"/>
      <c r="H10" s="27">
        <f t="shared" si="0"/>
        <v>0</v>
      </c>
      <c r="I10" s="27">
        <v>12</v>
      </c>
      <c r="J10" s="27">
        <f t="shared" si="1"/>
        <v>0</v>
      </c>
    </row>
    <row r="11" s="15" customFormat="1" ht="81" outlineLevel="1" spans="1:10">
      <c r="A11" s="21" t="s">
        <v>23</v>
      </c>
      <c r="B11" s="23">
        <v>1</v>
      </c>
      <c r="C11" s="24" t="s">
        <v>57</v>
      </c>
      <c r="D11" s="24" t="s">
        <v>58</v>
      </c>
      <c r="E11" s="27">
        <v>9752</v>
      </c>
      <c r="F11" s="26"/>
      <c r="G11" s="27"/>
      <c r="H11" s="27">
        <f t="shared" si="0"/>
        <v>0</v>
      </c>
      <c r="I11" s="27">
        <v>12</v>
      </c>
      <c r="J11" s="27">
        <f t="shared" si="1"/>
        <v>0</v>
      </c>
    </row>
    <row r="12" s="15" customFormat="1" outlineLevel="1" spans="1:10">
      <c r="A12" s="21" t="s">
        <v>24</v>
      </c>
      <c r="B12" s="23">
        <f>SUM(B7:B11)</f>
        <v>7</v>
      </c>
      <c r="C12" s="23" t="s">
        <v>86</v>
      </c>
      <c r="D12" s="23" t="s">
        <v>86</v>
      </c>
      <c r="E12" s="25" t="s">
        <v>86</v>
      </c>
      <c r="F12" s="27" t="s">
        <v>86</v>
      </c>
      <c r="G12" s="27" t="s">
        <v>86</v>
      </c>
      <c r="H12" s="23">
        <f>H7+H8+H9+H10+H11</f>
        <v>0</v>
      </c>
      <c r="I12" s="23">
        <v>12</v>
      </c>
      <c r="J12" s="23">
        <f>J7+J8+J9+J10+J11</f>
        <v>0</v>
      </c>
    </row>
    <row r="13" s="15" customFormat="1" outlineLevel="1" spans="1:10">
      <c r="A13" s="21" t="s">
        <v>25</v>
      </c>
      <c r="B13" s="21"/>
      <c r="C13" s="21"/>
      <c r="D13" s="21"/>
      <c r="E13" s="22"/>
      <c r="F13" s="21"/>
      <c r="G13" s="21"/>
      <c r="H13" s="21"/>
      <c r="I13" s="21"/>
      <c r="J13" s="21"/>
    </row>
    <row r="14" s="15" customFormat="1" ht="243" outlineLevel="1" spans="1:10">
      <c r="A14" s="21" t="s">
        <v>26</v>
      </c>
      <c r="B14" s="23">
        <v>1</v>
      </c>
      <c r="C14" s="24" t="s">
        <v>27</v>
      </c>
      <c r="D14" s="24" t="s">
        <v>28</v>
      </c>
      <c r="E14" s="27">
        <v>10971</v>
      </c>
      <c r="F14" s="26"/>
      <c r="G14" s="27"/>
      <c r="H14" s="27">
        <f t="shared" ref="H14:H19" si="2">G14*B14</f>
        <v>0</v>
      </c>
      <c r="I14" s="27">
        <v>12</v>
      </c>
      <c r="J14" s="27">
        <f t="shared" ref="J14:J19" si="3">H14*I14</f>
        <v>0</v>
      </c>
    </row>
    <row r="15" s="15" customFormat="1" ht="101.25" outlineLevel="1" spans="1:10">
      <c r="A15" s="21" t="s">
        <v>29</v>
      </c>
      <c r="B15" s="23">
        <v>2</v>
      </c>
      <c r="C15" s="24" t="s">
        <v>59</v>
      </c>
      <c r="D15" s="24" t="s">
        <v>31</v>
      </c>
      <c r="E15" s="27">
        <f>19504/2</f>
        <v>9752</v>
      </c>
      <c r="F15" s="26"/>
      <c r="G15" s="27"/>
      <c r="H15" s="27">
        <f t="shared" si="2"/>
        <v>0</v>
      </c>
      <c r="I15" s="27">
        <v>12</v>
      </c>
      <c r="J15" s="27">
        <f t="shared" si="3"/>
        <v>0</v>
      </c>
    </row>
    <row r="16" s="15" customFormat="1" ht="162" outlineLevel="1" spans="1:10">
      <c r="A16" s="21" t="s">
        <v>32</v>
      </c>
      <c r="B16" s="23">
        <v>2</v>
      </c>
      <c r="C16" s="24" t="s">
        <v>33</v>
      </c>
      <c r="D16" s="24" t="s">
        <v>34</v>
      </c>
      <c r="E16" s="27">
        <f>21942/2</f>
        <v>10971</v>
      </c>
      <c r="F16" s="26"/>
      <c r="G16" s="27"/>
      <c r="H16" s="27">
        <f t="shared" si="2"/>
        <v>0</v>
      </c>
      <c r="I16" s="27">
        <v>12</v>
      </c>
      <c r="J16" s="27">
        <f t="shared" si="3"/>
        <v>0</v>
      </c>
    </row>
    <row r="17" s="15" customFormat="1" ht="162" outlineLevel="1" spans="1:10">
      <c r="A17" s="21" t="s">
        <v>60</v>
      </c>
      <c r="B17" s="23">
        <v>1</v>
      </c>
      <c r="C17" s="24" t="s">
        <v>61</v>
      </c>
      <c r="D17" s="24" t="s">
        <v>62</v>
      </c>
      <c r="E17" s="27">
        <v>10971</v>
      </c>
      <c r="F17" s="26"/>
      <c r="G17" s="27"/>
      <c r="H17" s="27">
        <f t="shared" si="2"/>
        <v>0</v>
      </c>
      <c r="I17" s="27">
        <v>12</v>
      </c>
      <c r="J17" s="27">
        <f t="shared" si="3"/>
        <v>0</v>
      </c>
    </row>
    <row r="18" s="15" customFormat="1" ht="121.5" outlineLevel="1" spans="1:10">
      <c r="A18" s="21" t="s">
        <v>63</v>
      </c>
      <c r="B18" s="23">
        <v>1</v>
      </c>
      <c r="C18" s="24" t="s">
        <v>64</v>
      </c>
      <c r="D18" s="24" t="s">
        <v>65</v>
      </c>
      <c r="E18" s="27">
        <v>13200</v>
      </c>
      <c r="F18" s="26"/>
      <c r="G18" s="27"/>
      <c r="H18" s="27">
        <f t="shared" si="2"/>
        <v>0</v>
      </c>
      <c r="I18" s="27">
        <v>12</v>
      </c>
      <c r="J18" s="27">
        <f t="shared" si="3"/>
        <v>0</v>
      </c>
    </row>
    <row r="19" s="15" customFormat="1" ht="101.25" outlineLevel="1" spans="1:10">
      <c r="A19" s="21" t="s">
        <v>35</v>
      </c>
      <c r="B19" s="23">
        <v>1</v>
      </c>
      <c r="C19" s="24" t="s">
        <v>57</v>
      </c>
      <c r="D19" s="24" t="s">
        <v>31</v>
      </c>
      <c r="E19" s="27">
        <v>10971</v>
      </c>
      <c r="F19" s="26"/>
      <c r="G19" s="27"/>
      <c r="H19" s="27">
        <f t="shared" si="2"/>
        <v>0</v>
      </c>
      <c r="I19" s="27">
        <v>12</v>
      </c>
      <c r="J19" s="27">
        <f t="shared" si="3"/>
        <v>0</v>
      </c>
    </row>
    <row r="20" s="15" customFormat="1" outlineLevel="1" spans="1:10">
      <c r="A20" s="21" t="s">
        <v>36</v>
      </c>
      <c r="B20" s="27">
        <f>SUM(B14:B19)</f>
        <v>8</v>
      </c>
      <c r="C20" s="23" t="s">
        <v>86</v>
      </c>
      <c r="D20" s="23" t="s">
        <v>86</v>
      </c>
      <c r="E20" s="25" t="s">
        <v>86</v>
      </c>
      <c r="F20" s="27" t="s">
        <v>86</v>
      </c>
      <c r="G20" s="27" t="s">
        <v>86</v>
      </c>
      <c r="H20" s="23">
        <f>H14+H15+H16+H17+H18+H19</f>
        <v>0</v>
      </c>
      <c r="I20" s="23">
        <v>12</v>
      </c>
      <c r="J20" s="23">
        <f>J14+J15+J16+J17+J18+J19</f>
        <v>0</v>
      </c>
    </row>
    <row r="21" s="15" customFormat="1" outlineLevel="1" spans="1:10">
      <c r="A21" s="21" t="s">
        <v>37</v>
      </c>
      <c r="B21" s="21"/>
      <c r="C21" s="21"/>
      <c r="D21" s="21"/>
      <c r="E21" s="22"/>
      <c r="F21" s="21"/>
      <c r="G21" s="21"/>
      <c r="H21" s="21"/>
      <c r="I21" s="21"/>
      <c r="J21" s="21"/>
    </row>
    <row r="22" s="15" customFormat="1" ht="81" outlineLevel="1" spans="1:12">
      <c r="A22" s="21" t="s">
        <v>66</v>
      </c>
      <c r="B22" s="27">
        <v>1</v>
      </c>
      <c r="C22" s="24" t="s">
        <v>67</v>
      </c>
      <c r="D22" s="28" t="s">
        <v>68</v>
      </c>
      <c r="E22" s="27">
        <v>7923.5</v>
      </c>
      <c r="F22" s="26"/>
      <c r="G22" s="27"/>
      <c r="H22" s="27">
        <f t="shared" ref="H22:H26" si="4">G22*B22</f>
        <v>0</v>
      </c>
      <c r="I22" s="27">
        <v>12</v>
      </c>
      <c r="J22" s="27">
        <f t="shared" ref="J22:J26" si="5">I22*H22</f>
        <v>0</v>
      </c>
      <c r="L22" s="15">
        <v>7923.5</v>
      </c>
    </row>
    <row r="23" s="15" customFormat="1" ht="60.75" outlineLevel="1" spans="1:10">
      <c r="A23" s="21" t="s">
        <v>69</v>
      </c>
      <c r="B23" s="27">
        <v>1</v>
      </c>
      <c r="C23" s="24" t="s">
        <v>39</v>
      </c>
      <c r="D23" s="28" t="s">
        <v>70</v>
      </c>
      <c r="E23" s="27">
        <v>6095</v>
      </c>
      <c r="F23" s="26"/>
      <c r="G23" s="27"/>
      <c r="H23" s="27">
        <f t="shared" si="4"/>
        <v>0</v>
      </c>
      <c r="I23" s="27">
        <v>12</v>
      </c>
      <c r="J23" s="27">
        <f t="shared" si="5"/>
        <v>0</v>
      </c>
    </row>
    <row r="24" s="15" customFormat="1" ht="121.5" outlineLevel="1" spans="1:10">
      <c r="A24" s="21" t="s">
        <v>71</v>
      </c>
      <c r="B24" s="23">
        <v>2</v>
      </c>
      <c r="C24" s="28" t="s">
        <v>42</v>
      </c>
      <c r="D24" s="28" t="s">
        <v>70</v>
      </c>
      <c r="E24" s="27">
        <v>6095</v>
      </c>
      <c r="F24" s="26"/>
      <c r="G24" s="27"/>
      <c r="H24" s="27">
        <f t="shared" si="4"/>
        <v>0</v>
      </c>
      <c r="I24" s="27">
        <v>12</v>
      </c>
      <c r="J24" s="27">
        <f t="shared" si="5"/>
        <v>0</v>
      </c>
    </row>
    <row r="25" s="15" customFormat="1" ht="121.5" outlineLevel="1" spans="1:10">
      <c r="A25" s="21" t="s">
        <v>72</v>
      </c>
      <c r="B25" s="27">
        <v>2</v>
      </c>
      <c r="C25" s="24" t="s">
        <v>44</v>
      </c>
      <c r="D25" s="28" t="s">
        <v>70</v>
      </c>
      <c r="E25" s="27">
        <v>6095</v>
      </c>
      <c r="F25" s="26"/>
      <c r="G25" s="27"/>
      <c r="H25" s="27">
        <f t="shared" si="4"/>
        <v>0</v>
      </c>
      <c r="I25" s="27">
        <v>12</v>
      </c>
      <c r="J25" s="27">
        <f t="shared" si="5"/>
        <v>0</v>
      </c>
    </row>
    <row r="26" s="15" customFormat="1" ht="60.75" outlineLevel="1" spans="1:10">
      <c r="A26" s="21" t="s">
        <v>73</v>
      </c>
      <c r="B26" s="27">
        <v>1</v>
      </c>
      <c r="C26" s="24" t="s">
        <v>57</v>
      </c>
      <c r="D26" s="28" t="s">
        <v>70</v>
      </c>
      <c r="E26" s="27">
        <v>6095</v>
      </c>
      <c r="F26" s="26"/>
      <c r="G26" s="27"/>
      <c r="H26" s="27">
        <f t="shared" si="4"/>
        <v>0</v>
      </c>
      <c r="I26" s="27">
        <v>12</v>
      </c>
      <c r="J26" s="27">
        <f t="shared" si="5"/>
        <v>0</v>
      </c>
    </row>
    <row r="27" s="15" customFormat="1" spans="1:10">
      <c r="A27" s="29" t="s">
        <v>48</v>
      </c>
      <c r="B27" s="30">
        <f>SUM(B22:B26)</f>
        <v>7</v>
      </c>
      <c r="C27" s="23" t="s">
        <v>86</v>
      </c>
      <c r="D27" s="23" t="s">
        <v>86</v>
      </c>
      <c r="E27" s="25" t="s">
        <v>86</v>
      </c>
      <c r="F27" s="27" t="s">
        <v>86</v>
      </c>
      <c r="G27" s="27" t="s">
        <v>86</v>
      </c>
      <c r="H27" s="23">
        <f>H22+H23+H24+H25+H26</f>
        <v>0</v>
      </c>
      <c r="I27" s="23">
        <v>12</v>
      </c>
      <c r="J27" s="23">
        <f>J22+J23+J24+J25+J26</f>
        <v>0</v>
      </c>
    </row>
    <row r="28" s="15" customFormat="1" outlineLevel="1" spans="1:10">
      <c r="A28" s="21" t="s">
        <v>74</v>
      </c>
      <c r="B28" s="21"/>
      <c r="C28" s="21"/>
      <c r="D28" s="21"/>
      <c r="E28" s="22"/>
      <c r="F28" s="21"/>
      <c r="G28" s="21"/>
      <c r="H28" s="21"/>
      <c r="I28" s="21"/>
      <c r="J28" s="21"/>
    </row>
    <row r="29" s="15" customFormat="1" ht="101.25" outlineLevel="1" spans="1:10">
      <c r="A29" s="21" t="s">
        <v>75</v>
      </c>
      <c r="B29" s="27">
        <v>1</v>
      </c>
      <c r="C29" s="24" t="s">
        <v>76</v>
      </c>
      <c r="D29" s="28" t="s">
        <v>77</v>
      </c>
      <c r="E29" s="27">
        <v>10971</v>
      </c>
      <c r="F29" s="26"/>
      <c r="G29" s="27"/>
      <c r="H29" s="27">
        <f>G29*B29</f>
        <v>0</v>
      </c>
      <c r="I29" s="27">
        <v>12</v>
      </c>
      <c r="J29" s="27">
        <f>H29*I29</f>
        <v>0</v>
      </c>
    </row>
    <row r="30" s="15" customFormat="1" spans="1:10">
      <c r="A30" s="29" t="s">
        <v>78</v>
      </c>
      <c r="B30" s="30">
        <v>1</v>
      </c>
      <c r="C30" s="23" t="s">
        <v>86</v>
      </c>
      <c r="D30" s="23" t="s">
        <v>86</v>
      </c>
      <c r="E30" s="25" t="s">
        <v>86</v>
      </c>
      <c r="F30" s="27" t="s">
        <v>86</v>
      </c>
      <c r="G30" s="27" t="s">
        <v>86</v>
      </c>
      <c r="H30" s="23">
        <f>H29</f>
        <v>0</v>
      </c>
      <c r="I30" s="23">
        <v>12</v>
      </c>
      <c r="J30" s="23">
        <f>J29</f>
        <v>0</v>
      </c>
    </row>
    <row r="31" s="15" customFormat="1" spans="1:10">
      <c r="A31" s="29" t="s">
        <v>49</v>
      </c>
      <c r="B31" s="30">
        <f>B5+B12+B20+B27+B30</f>
        <v>24</v>
      </c>
      <c r="C31" s="23" t="s">
        <v>86</v>
      </c>
      <c r="D31" s="23"/>
      <c r="E31" s="25" t="s">
        <v>86</v>
      </c>
      <c r="F31" s="27" t="s">
        <v>86</v>
      </c>
      <c r="G31" s="27" t="s">
        <v>86</v>
      </c>
      <c r="H31" s="27">
        <f>H5+H12+H20+H27+H30</f>
        <v>0</v>
      </c>
      <c r="I31" s="27">
        <v>12</v>
      </c>
      <c r="J31" s="27">
        <f>J5+J12+J20+J27+J30</f>
        <v>0</v>
      </c>
    </row>
  </sheetData>
  <mergeCells count="7">
    <mergeCell ref="A1:J1"/>
    <mergeCell ref="A3:J3"/>
    <mergeCell ref="A6:J6"/>
    <mergeCell ref="A13:J13"/>
    <mergeCell ref="A21:J21"/>
    <mergeCell ref="A28:J28"/>
    <mergeCell ref="C31:D31"/>
  </mergeCells>
  <pageMargins left="0.75" right="0.75" top="1" bottom="1" header="0.5" footer="0.5"/>
  <pageSetup paperSize="9" scale="31"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D26"/>
  <sheetViews>
    <sheetView zoomScale="78" zoomScaleNormal="78" workbookViewId="0">
      <selection activeCell="A1" sqref="A1:D26"/>
    </sheetView>
  </sheetViews>
  <sheetFormatPr defaultColWidth="9.64166666666667" defaultRowHeight="13.5" outlineLevelCol="3"/>
  <cols>
    <col min="1" max="1" width="12.7333333333333" style="1" customWidth="1"/>
    <col min="2" max="2" width="26.3666666666667" style="1" customWidth="1"/>
    <col min="3" max="3" width="8.73333333333333" style="1"/>
    <col min="4" max="4" width="41.3333333333333" style="1" customWidth="1"/>
    <col min="5" max="16384" width="8.73333333333333" style="1"/>
  </cols>
  <sheetData>
    <row r="1" s="1" customFormat="1" spans="1:4">
      <c r="A1" s="2" t="s">
        <v>1</v>
      </c>
      <c r="B1" s="2" t="s">
        <v>87</v>
      </c>
      <c r="C1" s="2" t="s">
        <v>2</v>
      </c>
      <c r="D1" s="2" t="s">
        <v>88</v>
      </c>
    </row>
    <row r="2" s="1" customFormat="1" ht="27" customHeight="1" spans="1:4">
      <c r="A2" s="2" t="s">
        <v>89</v>
      </c>
      <c r="B2" s="3" t="s">
        <v>9</v>
      </c>
      <c r="C2" s="3">
        <v>1</v>
      </c>
      <c r="D2" s="4" t="s">
        <v>90</v>
      </c>
    </row>
    <row r="3" s="1" customFormat="1" ht="31" customHeight="1" spans="1:4">
      <c r="A3" s="2"/>
      <c r="B3" s="5"/>
      <c r="C3" s="5"/>
      <c r="D3" s="6"/>
    </row>
    <row r="4" s="1" customFormat="1" spans="1:4">
      <c r="A4" s="2" t="s">
        <v>12</v>
      </c>
      <c r="B4" s="2"/>
      <c r="C4" s="2">
        <f>SUM(C2:C2)</f>
        <v>1</v>
      </c>
      <c r="D4" s="5"/>
    </row>
    <row r="5" s="1" customFormat="1" ht="27" spans="1:4">
      <c r="A5" s="3" t="s">
        <v>91</v>
      </c>
      <c r="B5" s="2" t="s">
        <v>14</v>
      </c>
      <c r="C5" s="2">
        <v>1</v>
      </c>
      <c r="D5" s="7" t="s">
        <v>92</v>
      </c>
    </row>
    <row r="6" s="1" customFormat="1" ht="27" spans="1:4">
      <c r="A6" s="8"/>
      <c r="B6" s="2" t="s">
        <v>17</v>
      </c>
      <c r="C6" s="2">
        <v>2</v>
      </c>
      <c r="D6" s="7" t="s">
        <v>93</v>
      </c>
    </row>
    <row r="7" s="1" customFormat="1" ht="27" spans="1:4">
      <c r="A7" s="8"/>
      <c r="B7" s="2" t="s">
        <v>20</v>
      </c>
      <c r="C7" s="2">
        <v>1</v>
      </c>
      <c r="D7" s="7" t="s">
        <v>94</v>
      </c>
    </row>
    <row r="8" s="1" customFormat="1" ht="33" customHeight="1" spans="1:4">
      <c r="A8" s="8"/>
      <c r="B8" s="2" t="s">
        <v>23</v>
      </c>
      <c r="C8" s="2">
        <v>1</v>
      </c>
      <c r="D8" s="7" t="s">
        <v>95</v>
      </c>
    </row>
    <row r="9" s="1" customFormat="1" ht="33" customHeight="1" spans="1:4">
      <c r="A9" s="8"/>
      <c r="B9" s="2" t="s">
        <v>52</v>
      </c>
      <c r="C9" s="2">
        <v>2</v>
      </c>
      <c r="D9" s="7" t="s">
        <v>96</v>
      </c>
    </row>
    <row r="10" s="1" customFormat="1" spans="1:4">
      <c r="A10" s="2" t="s">
        <v>24</v>
      </c>
      <c r="B10" s="2"/>
      <c r="C10" s="2">
        <f>SUM(C5:C9)</f>
        <v>7</v>
      </c>
      <c r="D10" s="2"/>
    </row>
    <row r="11" s="1" customFormat="1" ht="27" spans="1:4">
      <c r="A11" s="3" t="s">
        <v>97</v>
      </c>
      <c r="B11" s="2" t="s">
        <v>26</v>
      </c>
      <c r="C11" s="2">
        <v>1</v>
      </c>
      <c r="D11" s="7" t="s">
        <v>98</v>
      </c>
    </row>
    <row r="12" s="1" customFormat="1" spans="1:4">
      <c r="A12" s="8"/>
      <c r="B12" s="2" t="s">
        <v>29</v>
      </c>
      <c r="C12" s="2">
        <v>2</v>
      </c>
      <c r="D12" s="7" t="s">
        <v>99</v>
      </c>
    </row>
    <row r="13" s="1" customFormat="1" spans="1:4">
      <c r="A13" s="8"/>
      <c r="B13" s="2" t="s">
        <v>32</v>
      </c>
      <c r="C13" s="2">
        <v>2</v>
      </c>
      <c r="D13" s="7" t="s">
        <v>100</v>
      </c>
    </row>
    <row r="14" s="1" customFormat="1" ht="27" spans="1:4">
      <c r="A14" s="8"/>
      <c r="B14" s="2" t="s">
        <v>60</v>
      </c>
      <c r="C14" s="2">
        <v>1</v>
      </c>
      <c r="D14" s="7" t="s">
        <v>101</v>
      </c>
    </row>
    <row r="15" s="1" customFormat="1" ht="27" spans="1:4">
      <c r="A15" s="8"/>
      <c r="B15" s="2" t="s">
        <v>102</v>
      </c>
      <c r="C15" s="2">
        <v>1</v>
      </c>
      <c r="D15" s="7" t="s">
        <v>103</v>
      </c>
    </row>
    <row r="16" s="1" customFormat="1" spans="1:4">
      <c r="A16" s="5"/>
      <c r="B16" s="2" t="s">
        <v>35</v>
      </c>
      <c r="C16" s="2">
        <v>1</v>
      </c>
      <c r="D16" s="7" t="s">
        <v>104</v>
      </c>
    </row>
    <row r="17" s="1" customFormat="1" spans="1:4">
      <c r="A17" s="9" t="s">
        <v>36</v>
      </c>
      <c r="B17" s="10"/>
      <c r="C17" s="2">
        <f>SUM(C11:C16)</f>
        <v>8</v>
      </c>
      <c r="D17" s="2"/>
    </row>
    <row r="18" s="1" customFormat="1" spans="1:4">
      <c r="A18" s="2" t="s">
        <v>37</v>
      </c>
      <c r="B18" s="11" t="s">
        <v>66</v>
      </c>
      <c r="C18" s="2">
        <v>1</v>
      </c>
      <c r="D18" s="7" t="s">
        <v>105</v>
      </c>
    </row>
    <row r="19" s="1" customFormat="1" spans="1:4">
      <c r="A19" s="2"/>
      <c r="B19" s="11" t="s">
        <v>69</v>
      </c>
      <c r="C19" s="2">
        <v>1</v>
      </c>
      <c r="D19" s="7" t="s">
        <v>106</v>
      </c>
    </row>
    <row r="20" s="1" customFormat="1" spans="1:4">
      <c r="A20" s="2"/>
      <c r="B20" s="11" t="s">
        <v>107</v>
      </c>
      <c r="C20" s="2">
        <v>2</v>
      </c>
      <c r="D20" s="7" t="s">
        <v>108</v>
      </c>
    </row>
    <row r="21" s="1" customFormat="1" ht="14.25" spans="1:4">
      <c r="A21" s="2"/>
      <c r="B21" s="12" t="s">
        <v>109</v>
      </c>
      <c r="C21" s="2">
        <v>2</v>
      </c>
      <c r="D21" s="7" t="s">
        <v>110</v>
      </c>
    </row>
    <row r="22" s="1" customFormat="1" ht="14.25" spans="1:4">
      <c r="A22" s="2"/>
      <c r="B22" s="12" t="s">
        <v>73</v>
      </c>
      <c r="C22" s="2">
        <v>1</v>
      </c>
      <c r="D22" s="7" t="s">
        <v>111</v>
      </c>
    </row>
    <row r="23" s="1" customFormat="1" spans="1:4">
      <c r="A23" s="9" t="s">
        <v>48</v>
      </c>
      <c r="B23" s="10"/>
      <c r="C23" s="2">
        <f>SUM(C18:C22)</f>
        <v>7</v>
      </c>
      <c r="D23" s="13"/>
    </row>
    <row r="24" s="1" customFormat="1" ht="27" spans="1:4">
      <c r="A24" s="3" t="s">
        <v>74</v>
      </c>
      <c r="B24" s="2" t="s">
        <v>75</v>
      </c>
      <c r="C24" s="2">
        <v>1</v>
      </c>
      <c r="D24" s="7" t="s">
        <v>112</v>
      </c>
    </row>
    <row r="25" s="1" customFormat="1" spans="1:4">
      <c r="A25" s="9" t="s">
        <v>78</v>
      </c>
      <c r="B25" s="10"/>
      <c r="C25" s="2">
        <f>SUM(C24:C24)</f>
        <v>1</v>
      </c>
      <c r="D25" s="13"/>
    </row>
    <row r="26" s="1" customFormat="1" spans="1:4">
      <c r="A26" s="9" t="s">
        <v>113</v>
      </c>
      <c r="B26" s="10"/>
      <c r="C26" s="2">
        <f>C4+C10+C17+C23+C25</f>
        <v>24</v>
      </c>
      <c r="D26" s="13"/>
    </row>
  </sheetData>
  <mergeCells count="13">
    <mergeCell ref="A4:B4"/>
    <mergeCell ref="A10:B10"/>
    <mergeCell ref="A17:B17"/>
    <mergeCell ref="A23:B23"/>
    <mergeCell ref="A25:B25"/>
    <mergeCell ref="A26:B26"/>
    <mergeCell ref="A2:A3"/>
    <mergeCell ref="A5:A9"/>
    <mergeCell ref="A11:A16"/>
    <mergeCell ref="A18:A22"/>
    <mergeCell ref="B2:B3"/>
    <mergeCell ref="C2:C3"/>
    <mergeCell ref="D2:D3"/>
  </mergeCells>
  <pageMargins left="0.75" right="0.75" top="1" bottom="1" header="0.5" footer="0.5"/>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要求清单</vt:lpstr>
      <vt:lpstr>服务要求清单（终版）</vt:lpstr>
      <vt:lpstr>招标限价</vt:lpstr>
      <vt:lpstr>招标清单</vt:lpstr>
      <vt:lpstr>请示格式中清单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keziwei</dc:creator>
  <cp:lastModifiedBy>W</cp:lastModifiedBy>
  <dcterms:created xsi:type="dcterms:W3CDTF">2024-03-12T11:18:00Z</dcterms:created>
  <cp:lastPrinted>2024-07-20T16:53:00Z</cp:lastPrinted>
  <dcterms:modified xsi:type="dcterms:W3CDTF">2026-07-28T07:45:38Z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6B8F2FC77BEEBA9627DA516A910B2BD3_43</vt:lpwstr>
  </property>
  <property fmtid="{D5CDD505-2E9C-101B-9397-08002B2CF9AE}" pid="3" name="KSOProductBuildVer">
    <vt:lpwstr>2052-11.8.2.12085</vt:lpwstr>
  </property>
  <property fmtid="{D5CDD505-2E9C-101B-9397-08002B2CF9AE}" pid="4" name="KSOReadingLayout">
    <vt:bool>true</vt:bool>
  </property>
  <property fmtid="{D5CDD505-2E9C-101B-9397-08002B2CF9AE}" pid="5" name="CalculationRule">
    <vt:i4>0</vt:i4>
  </property>
</Properties>
</file>